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5675A164-55C9-4EEA-BB17-4701AF30BC9B}" xr6:coauthVersionLast="47" xr6:coauthVersionMax="47" xr10:uidLastSave="{00000000-0000-0000-0000-000000000000}"/>
  <bookViews>
    <workbookView xWindow="-120" yWindow="-120" windowWidth="29040" windowHeight="15720" activeTab="1" xr2:uid="{6860F9E1-81FD-437D-B948-3719778DB7CB}"/>
  </bookViews>
  <sheets>
    <sheet name="Full Pipe Capacity" sheetId="1" r:id="rId1"/>
    <sheet name="Flow Depth and Velocity" sheetId="2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B20" i="2" s="1"/>
  <c r="F20" i="2" s="1"/>
  <c r="C15" i="2"/>
  <c r="D15" i="2"/>
  <c r="B26" i="2"/>
  <c r="C28" i="2"/>
  <c r="C31" i="2"/>
  <c r="D31" i="2"/>
  <c r="F31" i="2"/>
  <c r="B37" i="2"/>
  <c r="F37" i="2" s="1"/>
  <c r="C39" i="2"/>
  <c r="C42" i="2"/>
  <c r="D42" i="2"/>
  <c r="F42" i="2"/>
  <c r="A6" i="1"/>
  <c r="T6" i="1" s="1"/>
  <c r="A7" i="1"/>
  <c r="M7" i="1" s="1"/>
  <c r="B88" i="1"/>
  <c r="C88" i="1"/>
  <c r="C89" i="1" s="1"/>
  <c r="D88" i="1"/>
  <c r="D90" i="1" s="1"/>
  <c r="E88" i="1"/>
  <c r="E89" i="1" s="1"/>
  <c r="F88" i="1"/>
  <c r="F90" i="1" s="1"/>
  <c r="G88" i="1"/>
  <c r="G90" i="1" s="1"/>
  <c r="G89" i="1"/>
  <c r="H88" i="1"/>
  <c r="H90" i="1" s="1"/>
  <c r="I88" i="1"/>
  <c r="I90" i="1" s="1"/>
  <c r="J88" i="1"/>
  <c r="J90" i="1" s="1"/>
  <c r="K88" i="1"/>
  <c r="K89" i="1" s="1"/>
  <c r="L88" i="1"/>
  <c r="L89" i="1" s="1"/>
  <c r="M88" i="1"/>
  <c r="M89" i="1"/>
  <c r="N88" i="1"/>
  <c r="O88" i="1"/>
  <c r="O89" i="1"/>
  <c r="P88" i="1"/>
  <c r="Q88" i="1"/>
  <c r="Q89" i="1"/>
  <c r="R88" i="1"/>
  <c r="S88" i="1"/>
  <c r="S89" i="1" s="1"/>
  <c r="T88" i="1"/>
  <c r="D89" i="1"/>
  <c r="D87" i="1"/>
  <c r="F89" i="1"/>
  <c r="H89" i="1"/>
  <c r="H77" i="1" s="1"/>
  <c r="J89" i="1"/>
  <c r="N89" i="1"/>
  <c r="P89" i="1"/>
  <c r="T89" i="1"/>
  <c r="C90" i="1"/>
  <c r="E90" i="1"/>
  <c r="L90" i="1"/>
  <c r="M90" i="1"/>
  <c r="N90" i="1"/>
  <c r="O90" i="1"/>
  <c r="P90" i="1"/>
  <c r="Q90" i="1"/>
  <c r="T90" i="1"/>
  <c r="T5" i="1"/>
  <c r="J5" i="1"/>
  <c r="D5" i="1"/>
  <c r="T86" i="1"/>
  <c r="D86" i="1"/>
  <c r="M85" i="1"/>
  <c r="T84" i="1"/>
  <c r="M83" i="1"/>
  <c r="D82" i="1"/>
  <c r="E81" i="1"/>
  <c r="T80" i="1"/>
  <c r="M79" i="1"/>
  <c r="T78" i="1"/>
  <c r="J78" i="1"/>
  <c r="T76" i="1"/>
  <c r="P76" i="1"/>
  <c r="N76" i="1"/>
  <c r="D76" i="1"/>
  <c r="M6" i="1"/>
  <c r="T87" i="1"/>
  <c r="P87" i="1"/>
  <c r="J87" i="1"/>
  <c r="H87" i="1"/>
  <c r="M86" i="1"/>
  <c r="T85" i="1"/>
  <c r="J85" i="1"/>
  <c r="H85" i="1"/>
  <c r="D85" i="1"/>
  <c r="M84" i="1"/>
  <c r="E84" i="1"/>
  <c r="J83" i="1"/>
  <c r="D83" i="1"/>
  <c r="T81" i="1"/>
  <c r="M80" i="1"/>
  <c r="E80" i="1"/>
  <c r="T79" i="1"/>
  <c r="J79" i="1"/>
  <c r="T77" i="1"/>
  <c r="D77" i="1"/>
  <c r="T75" i="1"/>
  <c r="J75" i="1"/>
  <c r="H75" i="1"/>
  <c r="D75" i="1"/>
  <c r="C84" i="1" l="1"/>
  <c r="C81" i="1"/>
  <c r="C82" i="1"/>
  <c r="C80" i="1"/>
  <c r="C79" i="1"/>
  <c r="P75" i="1"/>
  <c r="P84" i="1"/>
  <c r="P82" i="1"/>
  <c r="P83" i="1"/>
  <c r="P5" i="1"/>
  <c r="P77" i="1"/>
  <c r="P7" i="1"/>
  <c r="P6" i="1"/>
  <c r="P80" i="1"/>
  <c r="P8" i="1"/>
  <c r="P86" i="1"/>
  <c r="P78" i="1"/>
  <c r="P79" i="1"/>
  <c r="P85" i="1"/>
  <c r="P81" i="1"/>
  <c r="O87" i="1"/>
  <c r="Q81" i="1"/>
  <c r="Q6" i="1"/>
  <c r="Q7" i="1"/>
  <c r="Q75" i="1"/>
  <c r="Q76" i="1"/>
  <c r="Q77" i="1"/>
  <c r="Q84" i="1"/>
  <c r="Q80" i="1"/>
  <c r="Q79" i="1"/>
  <c r="Q83" i="1"/>
  <c r="Q5" i="1"/>
  <c r="Q86" i="1"/>
  <c r="Q82" i="1"/>
  <c r="Q78" i="1"/>
  <c r="Q85" i="1"/>
  <c r="E77" i="1"/>
  <c r="E85" i="1"/>
  <c r="E5" i="1"/>
  <c r="E86" i="1"/>
  <c r="E6" i="1"/>
  <c r="E7" i="1"/>
  <c r="E87" i="1"/>
  <c r="E76" i="1"/>
  <c r="E83" i="1"/>
  <c r="E82" i="1"/>
  <c r="L76" i="1"/>
  <c r="L77" i="1"/>
  <c r="L79" i="1"/>
  <c r="L75" i="1"/>
  <c r="L86" i="1"/>
  <c r="L78" i="1"/>
  <c r="E79" i="1"/>
  <c r="C77" i="1"/>
  <c r="C78" i="1"/>
  <c r="C85" i="1"/>
  <c r="C86" i="1"/>
  <c r="C87" i="1"/>
  <c r="C76" i="1"/>
  <c r="C83" i="1"/>
  <c r="C5" i="1"/>
  <c r="C6" i="1"/>
  <c r="C7" i="1"/>
  <c r="O81" i="1"/>
  <c r="O82" i="1"/>
  <c r="O75" i="1"/>
  <c r="O76" i="1"/>
  <c r="O84" i="1"/>
  <c r="O80" i="1"/>
  <c r="O79" i="1"/>
  <c r="O86" i="1"/>
  <c r="O77" i="1"/>
  <c r="O5" i="1"/>
  <c r="O85" i="1"/>
  <c r="O6" i="1"/>
  <c r="Q87" i="1"/>
  <c r="I77" i="1"/>
  <c r="G84" i="1"/>
  <c r="F77" i="1"/>
  <c r="O7" i="1"/>
  <c r="F5" i="1"/>
  <c r="F6" i="1"/>
  <c r="F7" i="1"/>
  <c r="F86" i="1"/>
  <c r="F78" i="1"/>
  <c r="F79" i="1"/>
  <c r="F80" i="1"/>
  <c r="F81" i="1"/>
  <c r="F82" i="1"/>
  <c r="F83" i="1"/>
  <c r="F84" i="1"/>
  <c r="F76" i="1"/>
  <c r="F87" i="1"/>
  <c r="F75" i="1"/>
  <c r="F85" i="1"/>
  <c r="E78" i="1"/>
  <c r="C75" i="1"/>
  <c r="B90" i="1"/>
  <c r="B89" i="1"/>
  <c r="G79" i="1"/>
  <c r="G80" i="1"/>
  <c r="G85" i="1"/>
  <c r="G86" i="1"/>
  <c r="G87" i="1"/>
  <c r="G75" i="1"/>
  <c r="G76" i="1"/>
  <c r="G6" i="1"/>
  <c r="G83" i="1"/>
  <c r="G7" i="1"/>
  <c r="G82" i="1"/>
  <c r="G77" i="1"/>
  <c r="G81" i="1"/>
  <c r="G78" i="1"/>
  <c r="E75" i="1"/>
  <c r="O83" i="1"/>
  <c r="R89" i="1"/>
  <c r="R90" i="1"/>
  <c r="O78" i="1"/>
  <c r="G5" i="1"/>
  <c r="N85" i="1"/>
  <c r="J86" i="1"/>
  <c r="J6" i="1"/>
  <c r="J81" i="1"/>
  <c r="J7" i="1"/>
  <c r="J80" i="1"/>
  <c r="J82" i="1"/>
  <c r="I89" i="1"/>
  <c r="I86" i="1" s="1"/>
  <c r="I79" i="1"/>
  <c r="I80" i="1"/>
  <c r="H86" i="1"/>
  <c r="H78" i="1"/>
  <c r="H79" i="1"/>
  <c r="H80" i="1"/>
  <c r="H81" i="1"/>
  <c r="H82" i="1"/>
  <c r="N5" i="1"/>
  <c r="N6" i="1"/>
  <c r="T7" i="1"/>
  <c r="A8" i="1"/>
  <c r="N79" i="1"/>
  <c r="N78" i="1"/>
  <c r="N86" i="1"/>
  <c r="H83" i="1"/>
  <c r="D84" i="1"/>
  <c r="D78" i="1"/>
  <c r="D79" i="1"/>
  <c r="D80" i="1"/>
  <c r="D6" i="1"/>
  <c r="I84" i="1"/>
  <c r="I5" i="1"/>
  <c r="H7" i="1"/>
  <c r="M81" i="1"/>
  <c r="M82" i="1"/>
  <c r="M87" i="1"/>
  <c r="M75" i="1"/>
  <c r="M76" i="1"/>
  <c r="M77" i="1"/>
  <c r="M5" i="1"/>
  <c r="M78" i="1"/>
  <c r="J77" i="1"/>
  <c r="D7" i="1"/>
  <c r="H6" i="1"/>
  <c r="L87" i="1"/>
  <c r="L80" i="1"/>
  <c r="L81" i="1"/>
  <c r="L5" i="1"/>
  <c r="L82" i="1"/>
  <c r="L83" i="1"/>
  <c r="L6" i="1"/>
  <c r="L8" i="1"/>
  <c r="L84" i="1"/>
  <c r="L85" i="1"/>
  <c r="N7" i="1"/>
  <c r="N8" i="1"/>
  <c r="N87" i="1"/>
  <c r="N75" i="1"/>
  <c r="N80" i="1"/>
  <c r="N81" i="1"/>
  <c r="N82" i="1"/>
  <c r="N83" i="1"/>
  <c r="H76" i="1"/>
  <c r="H84" i="1"/>
  <c r="H5" i="1"/>
  <c r="L7" i="1"/>
  <c r="K90" i="1"/>
  <c r="J76" i="1"/>
  <c r="J84" i="1"/>
  <c r="N77" i="1"/>
  <c r="D81" i="1"/>
  <c r="N84" i="1"/>
  <c r="T83" i="1"/>
  <c r="T82" i="1"/>
  <c r="S90" i="1"/>
  <c r="T8" i="1" l="1"/>
  <c r="H8" i="1"/>
  <c r="D8" i="1"/>
  <c r="A9" i="1"/>
  <c r="I8" i="1"/>
  <c r="M8" i="1"/>
  <c r="Q8" i="1"/>
  <c r="G8" i="1"/>
  <c r="B84" i="1"/>
  <c r="B85" i="1"/>
  <c r="B76" i="1"/>
  <c r="B77" i="1"/>
  <c r="B5" i="1"/>
  <c r="B6" i="1"/>
  <c r="B7" i="1"/>
  <c r="B78" i="1"/>
  <c r="B79" i="1"/>
  <c r="B8" i="1"/>
  <c r="B9" i="1"/>
  <c r="B80" i="1"/>
  <c r="B81" i="1"/>
  <c r="B87" i="1"/>
  <c r="B83" i="1"/>
  <c r="B86" i="1"/>
  <c r="B82" i="1"/>
  <c r="B75" i="1"/>
  <c r="R8" i="1"/>
  <c r="R83" i="1"/>
  <c r="R9" i="1"/>
  <c r="R82" i="1"/>
  <c r="R84" i="1"/>
  <c r="R85" i="1"/>
  <c r="R86" i="1"/>
  <c r="R80" i="1"/>
  <c r="R78" i="1"/>
  <c r="R79" i="1"/>
  <c r="R75" i="1"/>
  <c r="R5" i="1"/>
  <c r="R6" i="1"/>
  <c r="R7" i="1"/>
  <c r="R76" i="1"/>
  <c r="R77" i="1"/>
  <c r="R81" i="1"/>
  <c r="R87" i="1"/>
  <c r="S83" i="1"/>
  <c r="S84" i="1"/>
  <c r="S75" i="1"/>
  <c r="S76" i="1"/>
  <c r="S77" i="1"/>
  <c r="S78" i="1"/>
  <c r="S6" i="1"/>
  <c r="S79" i="1"/>
  <c r="S80" i="1"/>
  <c r="S86" i="1"/>
  <c r="S5" i="1"/>
  <c r="S82" i="1"/>
  <c r="S8" i="1"/>
  <c r="S7" i="1"/>
  <c r="S9" i="1"/>
  <c r="S81" i="1"/>
  <c r="S85" i="1"/>
  <c r="S87" i="1"/>
  <c r="I75" i="1"/>
  <c r="I85" i="1"/>
  <c r="I76" i="1"/>
  <c r="I83" i="1"/>
  <c r="I6" i="1"/>
  <c r="I82" i="1"/>
  <c r="I7" i="1"/>
  <c r="J8" i="1"/>
  <c r="I81" i="1"/>
  <c r="E8" i="1"/>
  <c r="F8" i="1"/>
  <c r="K79" i="1"/>
  <c r="K5" i="1"/>
  <c r="K6" i="1"/>
  <c r="K87" i="1"/>
  <c r="K7" i="1"/>
  <c r="K8" i="1"/>
  <c r="K9" i="1"/>
  <c r="K75" i="1"/>
  <c r="K84" i="1"/>
  <c r="K86" i="1"/>
  <c r="K82" i="1"/>
  <c r="K81" i="1"/>
  <c r="K78" i="1"/>
  <c r="K83" i="1"/>
  <c r="K76" i="1"/>
  <c r="K80" i="1"/>
  <c r="K85" i="1"/>
  <c r="K77" i="1"/>
  <c r="C8" i="1"/>
  <c r="I78" i="1"/>
  <c r="O8" i="1"/>
  <c r="I87" i="1"/>
  <c r="T9" i="1" l="1"/>
  <c r="L9" i="1"/>
  <c r="A10" i="1"/>
  <c r="C9" i="1"/>
  <c r="D9" i="1"/>
  <c r="H9" i="1"/>
  <c r="I9" i="1"/>
  <c r="M9" i="1"/>
  <c r="Q9" i="1"/>
  <c r="G9" i="1"/>
  <c r="O9" i="1"/>
  <c r="F9" i="1"/>
  <c r="N9" i="1"/>
  <c r="J9" i="1"/>
  <c r="E9" i="1"/>
  <c r="P9" i="1"/>
  <c r="T10" i="1" l="1"/>
  <c r="L10" i="1"/>
  <c r="A11" i="1"/>
  <c r="H10" i="1"/>
  <c r="C10" i="1"/>
  <c r="F10" i="1"/>
  <c r="P10" i="1"/>
  <c r="Q10" i="1"/>
  <c r="G10" i="1"/>
  <c r="O10" i="1"/>
  <c r="I10" i="1"/>
  <c r="J10" i="1"/>
  <c r="M10" i="1"/>
  <c r="D10" i="1"/>
  <c r="E10" i="1"/>
  <c r="N10" i="1"/>
  <c r="B10" i="1"/>
  <c r="K10" i="1"/>
  <c r="S10" i="1"/>
  <c r="R10" i="1"/>
  <c r="A12" i="1" l="1"/>
  <c r="L11" i="1"/>
  <c r="T11" i="1"/>
  <c r="I11" i="1"/>
  <c r="N11" i="1"/>
  <c r="P11" i="1"/>
  <c r="E11" i="1"/>
  <c r="H11" i="1"/>
  <c r="G11" i="1"/>
  <c r="O11" i="1"/>
  <c r="J11" i="1"/>
  <c r="D11" i="1"/>
  <c r="Q11" i="1"/>
  <c r="F11" i="1"/>
  <c r="M11" i="1"/>
  <c r="C11" i="1"/>
  <c r="S11" i="1"/>
  <c r="K11" i="1"/>
  <c r="R11" i="1"/>
  <c r="B11" i="1"/>
  <c r="A13" i="1" l="1"/>
  <c r="T12" i="1"/>
  <c r="J12" i="1"/>
  <c r="M12" i="1"/>
  <c r="F12" i="1"/>
  <c r="C12" i="1"/>
  <c r="D12" i="1"/>
  <c r="N12" i="1"/>
  <c r="Q12" i="1"/>
  <c r="P12" i="1"/>
  <c r="E12" i="1"/>
  <c r="G12" i="1"/>
  <c r="L12" i="1"/>
  <c r="O12" i="1"/>
  <c r="I12" i="1"/>
  <c r="H12" i="1"/>
  <c r="R12" i="1"/>
  <c r="S12" i="1"/>
  <c r="B12" i="1"/>
  <c r="K12" i="1"/>
  <c r="A14" i="1" l="1"/>
  <c r="T13" i="1"/>
  <c r="D13" i="1"/>
  <c r="M13" i="1"/>
  <c r="F13" i="1"/>
  <c r="E13" i="1"/>
  <c r="Q13" i="1"/>
  <c r="N13" i="1"/>
  <c r="C13" i="1"/>
  <c r="G13" i="1"/>
  <c r="O13" i="1"/>
  <c r="H13" i="1"/>
  <c r="J13" i="1"/>
  <c r="L13" i="1"/>
  <c r="P13" i="1"/>
  <c r="I13" i="1"/>
  <c r="B13" i="1"/>
  <c r="R13" i="1"/>
  <c r="K13" i="1"/>
  <c r="S13" i="1"/>
  <c r="T14" i="1" l="1"/>
  <c r="A15" i="1"/>
  <c r="J14" i="1"/>
  <c r="N14" i="1"/>
  <c r="E14" i="1"/>
  <c r="D14" i="1"/>
  <c r="F14" i="1"/>
  <c r="I14" i="1"/>
  <c r="M14" i="1"/>
  <c r="C14" i="1"/>
  <c r="Q14" i="1"/>
  <c r="P14" i="1"/>
  <c r="G14" i="1"/>
  <c r="L14" i="1"/>
  <c r="O14" i="1"/>
  <c r="H14" i="1"/>
  <c r="R14" i="1"/>
  <c r="B14" i="1"/>
  <c r="S14" i="1"/>
  <c r="K14" i="1"/>
  <c r="T15" i="1" l="1"/>
  <c r="A16" i="1"/>
  <c r="J15" i="1"/>
  <c r="N15" i="1"/>
  <c r="L15" i="1"/>
  <c r="F15" i="1"/>
  <c r="D15" i="1"/>
  <c r="P15" i="1"/>
  <c r="H15" i="1"/>
  <c r="M15" i="1"/>
  <c r="I15" i="1"/>
  <c r="E15" i="1"/>
  <c r="C15" i="1"/>
  <c r="O15" i="1"/>
  <c r="Q15" i="1"/>
  <c r="G15" i="1"/>
  <c r="B15" i="1"/>
  <c r="K15" i="1"/>
  <c r="R15" i="1"/>
  <c r="S15" i="1"/>
  <c r="T16" i="1" l="1"/>
  <c r="M16" i="1"/>
  <c r="D16" i="1"/>
  <c r="N16" i="1"/>
  <c r="J16" i="1"/>
  <c r="L16" i="1"/>
  <c r="A17" i="1"/>
  <c r="O16" i="1"/>
  <c r="H16" i="1"/>
  <c r="P16" i="1"/>
  <c r="E16" i="1"/>
  <c r="I16" i="1"/>
  <c r="Q16" i="1"/>
  <c r="C16" i="1"/>
  <c r="G16" i="1"/>
  <c r="F16" i="1"/>
  <c r="R16" i="1"/>
  <c r="B16" i="1"/>
  <c r="K16" i="1"/>
  <c r="S16" i="1"/>
  <c r="D17" i="1" l="1"/>
  <c r="C17" i="1"/>
  <c r="H17" i="1"/>
  <c r="N17" i="1"/>
  <c r="L17" i="1"/>
  <c r="T17" i="1"/>
  <c r="A18" i="1"/>
  <c r="Q17" i="1"/>
  <c r="E17" i="1"/>
  <c r="J17" i="1"/>
  <c r="F17" i="1"/>
  <c r="I17" i="1"/>
  <c r="M17" i="1"/>
  <c r="O17" i="1"/>
  <c r="P17" i="1"/>
  <c r="G17" i="1"/>
  <c r="K17" i="1"/>
  <c r="R17" i="1"/>
  <c r="S17" i="1"/>
  <c r="B17" i="1"/>
  <c r="M18" i="1" l="1"/>
  <c r="L18" i="1"/>
  <c r="D18" i="1"/>
  <c r="A19" i="1"/>
  <c r="T18" i="1"/>
  <c r="G18" i="1"/>
  <c r="O18" i="1"/>
  <c r="H18" i="1"/>
  <c r="Q18" i="1"/>
  <c r="F18" i="1"/>
  <c r="J18" i="1"/>
  <c r="I18" i="1"/>
  <c r="E18" i="1"/>
  <c r="P18" i="1"/>
  <c r="C18" i="1"/>
  <c r="N18" i="1"/>
  <c r="B18" i="1"/>
  <c r="K18" i="1"/>
  <c r="R18" i="1"/>
  <c r="S18" i="1"/>
  <c r="A20" i="1" l="1"/>
  <c r="H19" i="1"/>
  <c r="L19" i="1"/>
  <c r="D19" i="1"/>
  <c r="M19" i="1"/>
  <c r="T19" i="1"/>
  <c r="N19" i="1"/>
  <c r="Q19" i="1"/>
  <c r="I19" i="1"/>
  <c r="F19" i="1"/>
  <c r="G19" i="1"/>
  <c r="J19" i="1"/>
  <c r="O19" i="1"/>
  <c r="C19" i="1"/>
  <c r="P19" i="1"/>
  <c r="E19" i="1"/>
  <c r="S19" i="1"/>
  <c r="R19" i="1"/>
  <c r="K19" i="1"/>
  <c r="B19" i="1"/>
  <c r="A21" i="1" l="1"/>
  <c r="T20" i="1"/>
  <c r="H20" i="1"/>
  <c r="L20" i="1"/>
  <c r="D20" i="1"/>
  <c r="I20" i="1"/>
  <c r="J20" i="1"/>
  <c r="M20" i="1"/>
  <c r="C20" i="1"/>
  <c r="O20" i="1"/>
  <c r="N20" i="1"/>
  <c r="E20" i="1"/>
  <c r="Q20" i="1"/>
  <c r="F20" i="1"/>
  <c r="G20" i="1"/>
  <c r="P20" i="1"/>
  <c r="K20" i="1"/>
  <c r="B20" i="1"/>
  <c r="R20" i="1"/>
  <c r="S20" i="1"/>
  <c r="A22" i="1" l="1"/>
  <c r="T21" i="1"/>
  <c r="H21" i="1"/>
  <c r="L21" i="1"/>
  <c r="J21" i="1"/>
  <c r="E21" i="1"/>
  <c r="N21" i="1"/>
  <c r="C21" i="1"/>
  <c r="M21" i="1"/>
  <c r="O21" i="1"/>
  <c r="D21" i="1"/>
  <c r="F21" i="1"/>
  <c r="P21" i="1"/>
  <c r="I21" i="1"/>
  <c r="Q21" i="1"/>
  <c r="G21" i="1"/>
  <c r="S21" i="1"/>
  <c r="B21" i="1"/>
  <c r="R21" i="1"/>
  <c r="K21" i="1"/>
  <c r="A23" i="1" l="1"/>
  <c r="T22" i="1"/>
  <c r="L22" i="1"/>
  <c r="E22" i="1"/>
  <c r="I22" i="1"/>
  <c r="C22" i="1"/>
  <c r="D22" i="1"/>
  <c r="F22" i="1"/>
  <c r="J22" i="1"/>
  <c r="M22" i="1"/>
  <c r="N22" i="1"/>
  <c r="P22" i="1"/>
  <c r="G22" i="1"/>
  <c r="H22" i="1"/>
  <c r="O22" i="1"/>
  <c r="Q22" i="1"/>
  <c r="B22" i="1"/>
  <c r="R22" i="1"/>
  <c r="S22" i="1"/>
  <c r="K22" i="1"/>
  <c r="A24" i="1" l="1"/>
  <c r="T23" i="1"/>
  <c r="I23" i="1"/>
  <c r="E23" i="1"/>
  <c r="L23" i="1"/>
  <c r="F23" i="1"/>
  <c r="G23" i="1"/>
  <c r="Q23" i="1"/>
  <c r="D23" i="1"/>
  <c r="C23" i="1"/>
  <c r="N23" i="1"/>
  <c r="O23" i="1"/>
  <c r="P23" i="1"/>
  <c r="H23" i="1"/>
  <c r="M23" i="1"/>
  <c r="J23" i="1"/>
  <c r="B23" i="1"/>
  <c r="R23" i="1"/>
  <c r="K23" i="1"/>
  <c r="S23" i="1"/>
  <c r="A25" i="1" l="1"/>
  <c r="J24" i="1"/>
  <c r="T24" i="1"/>
  <c r="E24" i="1"/>
  <c r="Q24" i="1"/>
  <c r="G24" i="1"/>
  <c r="H24" i="1"/>
  <c r="I24" i="1"/>
  <c r="O24" i="1"/>
  <c r="L24" i="1"/>
  <c r="M24" i="1"/>
  <c r="F24" i="1"/>
  <c r="C24" i="1"/>
  <c r="D24" i="1"/>
  <c r="P24" i="1"/>
  <c r="N24" i="1"/>
  <c r="R24" i="1"/>
  <c r="B24" i="1"/>
  <c r="K24" i="1"/>
  <c r="S24" i="1"/>
  <c r="A26" i="1" l="1"/>
  <c r="H25" i="1"/>
  <c r="T25" i="1"/>
  <c r="L25" i="1"/>
  <c r="F25" i="1"/>
  <c r="O25" i="1"/>
  <c r="Q25" i="1"/>
  <c r="C25" i="1"/>
  <c r="P25" i="1"/>
  <c r="G25" i="1"/>
  <c r="M25" i="1"/>
  <c r="I25" i="1"/>
  <c r="N25" i="1"/>
  <c r="D25" i="1"/>
  <c r="E25" i="1"/>
  <c r="J25" i="1"/>
  <c r="R25" i="1"/>
  <c r="S25" i="1"/>
  <c r="B25" i="1"/>
  <c r="K25" i="1"/>
  <c r="T26" i="1" l="1"/>
  <c r="A27" i="1"/>
  <c r="J26" i="1"/>
  <c r="H26" i="1"/>
  <c r="M26" i="1"/>
  <c r="C26" i="1"/>
  <c r="E26" i="1"/>
  <c r="I26" i="1"/>
  <c r="G26" i="1"/>
  <c r="F26" i="1"/>
  <c r="N26" i="1"/>
  <c r="D26" i="1"/>
  <c r="P26" i="1"/>
  <c r="Q26" i="1"/>
  <c r="O26" i="1"/>
  <c r="L26" i="1"/>
  <c r="R26" i="1"/>
  <c r="S26" i="1"/>
  <c r="B26" i="1"/>
  <c r="K26" i="1"/>
  <c r="T27" i="1" l="1"/>
  <c r="A28" i="1"/>
  <c r="J27" i="1"/>
  <c r="H27" i="1"/>
  <c r="D27" i="1"/>
  <c r="G27" i="1"/>
  <c r="P27" i="1"/>
  <c r="Q27" i="1"/>
  <c r="O27" i="1"/>
  <c r="C27" i="1"/>
  <c r="N27" i="1"/>
  <c r="L27" i="1"/>
  <c r="I27" i="1"/>
  <c r="M27" i="1"/>
  <c r="F27" i="1"/>
  <c r="E27" i="1"/>
  <c r="B27" i="1"/>
  <c r="R27" i="1"/>
  <c r="K27" i="1"/>
  <c r="S27" i="1"/>
  <c r="T28" i="1" l="1"/>
  <c r="A29" i="1"/>
  <c r="H28" i="1"/>
  <c r="I28" i="1"/>
  <c r="P28" i="1"/>
  <c r="D28" i="1"/>
  <c r="N28" i="1"/>
  <c r="C28" i="1"/>
  <c r="G28" i="1"/>
  <c r="O28" i="1"/>
  <c r="Q28" i="1"/>
  <c r="F28" i="1"/>
  <c r="M28" i="1"/>
  <c r="E28" i="1"/>
  <c r="J28" i="1"/>
  <c r="L28" i="1"/>
  <c r="R28" i="1"/>
  <c r="B28" i="1"/>
  <c r="S28" i="1"/>
  <c r="K28" i="1"/>
  <c r="T29" i="1" l="1"/>
  <c r="A30" i="1"/>
  <c r="L29" i="1"/>
  <c r="H29" i="1"/>
  <c r="I29" i="1"/>
  <c r="D29" i="1"/>
  <c r="C29" i="1"/>
  <c r="J29" i="1"/>
  <c r="P29" i="1"/>
  <c r="M29" i="1"/>
  <c r="N29" i="1"/>
  <c r="O29" i="1"/>
  <c r="E29" i="1"/>
  <c r="G29" i="1"/>
  <c r="Q29" i="1"/>
  <c r="F29" i="1"/>
  <c r="K29" i="1"/>
  <c r="B29" i="1"/>
  <c r="R29" i="1"/>
  <c r="S29" i="1"/>
  <c r="T30" i="1" l="1"/>
  <c r="A31" i="1"/>
  <c r="D30" i="1"/>
  <c r="H30" i="1"/>
  <c r="C30" i="1"/>
  <c r="L30" i="1"/>
  <c r="J30" i="1"/>
  <c r="O30" i="1"/>
  <c r="P30" i="1"/>
  <c r="Q30" i="1"/>
  <c r="M30" i="1"/>
  <c r="E30" i="1"/>
  <c r="N30" i="1"/>
  <c r="F30" i="1"/>
  <c r="G30" i="1"/>
  <c r="I30" i="1"/>
  <c r="K30" i="1"/>
  <c r="B30" i="1"/>
  <c r="R30" i="1"/>
  <c r="S30" i="1"/>
  <c r="A32" i="1" l="1"/>
  <c r="T31" i="1"/>
  <c r="L31" i="1"/>
  <c r="D31" i="1"/>
  <c r="H31" i="1"/>
  <c r="M31" i="1"/>
  <c r="I31" i="1"/>
  <c r="O31" i="1"/>
  <c r="G31" i="1"/>
  <c r="C31" i="1"/>
  <c r="Q31" i="1"/>
  <c r="P31" i="1"/>
  <c r="F31" i="1"/>
  <c r="E31" i="1"/>
  <c r="N31" i="1"/>
  <c r="J31" i="1"/>
  <c r="S31" i="1"/>
  <c r="K31" i="1"/>
  <c r="B31" i="1"/>
  <c r="R31" i="1"/>
  <c r="T32" i="1" l="1"/>
  <c r="L32" i="1"/>
  <c r="M32" i="1"/>
  <c r="F32" i="1"/>
  <c r="H32" i="1"/>
  <c r="I32" i="1"/>
  <c r="A33" i="1"/>
  <c r="G32" i="1"/>
  <c r="P32" i="1"/>
  <c r="C32" i="1"/>
  <c r="O32" i="1"/>
  <c r="Q32" i="1"/>
  <c r="J32" i="1"/>
  <c r="D32" i="1"/>
  <c r="E32" i="1"/>
  <c r="N32" i="1"/>
  <c r="R32" i="1"/>
  <c r="K32" i="1"/>
  <c r="S32" i="1"/>
  <c r="B32" i="1"/>
  <c r="A34" i="1" l="1"/>
  <c r="N33" i="1"/>
  <c r="T33" i="1"/>
  <c r="L33" i="1"/>
  <c r="F33" i="1"/>
  <c r="I33" i="1"/>
  <c r="E33" i="1"/>
  <c r="H33" i="1"/>
  <c r="P33" i="1"/>
  <c r="O33" i="1"/>
  <c r="D33" i="1"/>
  <c r="G33" i="1"/>
  <c r="J33" i="1"/>
  <c r="C33" i="1"/>
  <c r="M33" i="1"/>
  <c r="Q33" i="1"/>
  <c r="B33" i="1"/>
  <c r="K33" i="1"/>
  <c r="R33" i="1"/>
  <c r="S33" i="1"/>
  <c r="A35" i="1" l="1"/>
  <c r="M34" i="1"/>
  <c r="T34" i="1"/>
  <c r="J34" i="1"/>
  <c r="N34" i="1"/>
  <c r="I34" i="1"/>
  <c r="D34" i="1"/>
  <c r="Q34" i="1"/>
  <c r="C34" i="1"/>
  <c r="E34" i="1"/>
  <c r="H34" i="1"/>
  <c r="L34" i="1"/>
  <c r="O34" i="1"/>
  <c r="G34" i="1"/>
  <c r="P34" i="1"/>
  <c r="F34" i="1"/>
  <c r="R34" i="1"/>
  <c r="S34" i="1"/>
  <c r="B34" i="1"/>
  <c r="K34" i="1"/>
  <c r="A36" i="1" l="1"/>
  <c r="T35" i="1"/>
  <c r="N35" i="1"/>
  <c r="D35" i="1"/>
  <c r="E35" i="1"/>
  <c r="Q35" i="1"/>
  <c r="C35" i="1"/>
  <c r="O35" i="1"/>
  <c r="M35" i="1"/>
  <c r="L35" i="1"/>
  <c r="H35" i="1"/>
  <c r="F35" i="1"/>
  <c r="P35" i="1"/>
  <c r="G35" i="1"/>
  <c r="J35" i="1"/>
  <c r="I35" i="1"/>
  <c r="K35" i="1"/>
  <c r="R35" i="1"/>
  <c r="B35" i="1"/>
  <c r="S35" i="1"/>
  <c r="T36" i="1" l="1"/>
  <c r="J36" i="1"/>
  <c r="N36" i="1"/>
  <c r="D36" i="1"/>
  <c r="A37" i="1"/>
  <c r="P36" i="1"/>
  <c r="I36" i="1"/>
  <c r="E36" i="1"/>
  <c r="Q36" i="1"/>
  <c r="H36" i="1"/>
  <c r="G36" i="1"/>
  <c r="C36" i="1"/>
  <c r="F36" i="1"/>
  <c r="M36" i="1"/>
  <c r="O36" i="1"/>
  <c r="L36" i="1"/>
  <c r="R36" i="1"/>
  <c r="S36" i="1"/>
  <c r="K36" i="1"/>
  <c r="B36" i="1"/>
  <c r="T37" i="1" l="1"/>
  <c r="L37" i="1"/>
  <c r="A38" i="1"/>
  <c r="J37" i="1"/>
  <c r="D37" i="1"/>
  <c r="O37" i="1"/>
  <c r="H37" i="1"/>
  <c r="M37" i="1"/>
  <c r="P37" i="1"/>
  <c r="G37" i="1"/>
  <c r="E37" i="1"/>
  <c r="I37" i="1"/>
  <c r="F37" i="1"/>
  <c r="C37" i="1"/>
  <c r="N37" i="1"/>
  <c r="Q37" i="1"/>
  <c r="S37" i="1"/>
  <c r="B37" i="1"/>
  <c r="K37" i="1"/>
  <c r="R37" i="1"/>
  <c r="T38" i="1" l="1"/>
  <c r="A39" i="1"/>
  <c r="M38" i="1"/>
  <c r="L38" i="1"/>
  <c r="D38" i="1"/>
  <c r="F38" i="1"/>
  <c r="Q38" i="1"/>
  <c r="O38" i="1"/>
  <c r="E38" i="1"/>
  <c r="G38" i="1"/>
  <c r="H38" i="1"/>
  <c r="N38" i="1"/>
  <c r="C38" i="1"/>
  <c r="J38" i="1"/>
  <c r="I38" i="1"/>
  <c r="P38" i="1"/>
  <c r="S38" i="1"/>
  <c r="R38" i="1"/>
  <c r="K38" i="1"/>
  <c r="B38" i="1"/>
  <c r="A40" i="1" l="1"/>
  <c r="M39" i="1"/>
  <c r="T39" i="1"/>
  <c r="H39" i="1"/>
  <c r="L39" i="1"/>
  <c r="E39" i="1"/>
  <c r="N39" i="1"/>
  <c r="F39" i="1"/>
  <c r="O39" i="1"/>
  <c r="J39" i="1"/>
  <c r="G39" i="1"/>
  <c r="C39" i="1"/>
  <c r="D39" i="1"/>
  <c r="P39" i="1"/>
  <c r="I39" i="1"/>
  <c r="Q39" i="1"/>
  <c r="S39" i="1"/>
  <c r="K39" i="1"/>
  <c r="R39" i="1"/>
  <c r="B39" i="1"/>
  <c r="A41" i="1" l="1"/>
  <c r="M40" i="1"/>
  <c r="L40" i="1"/>
  <c r="T40" i="1"/>
  <c r="Q40" i="1"/>
  <c r="I40" i="1"/>
  <c r="O40" i="1"/>
  <c r="E40" i="1"/>
  <c r="F40" i="1"/>
  <c r="J40" i="1"/>
  <c r="H40" i="1"/>
  <c r="P40" i="1"/>
  <c r="C40" i="1"/>
  <c r="G40" i="1"/>
  <c r="N40" i="1"/>
  <c r="D40" i="1"/>
  <c r="R40" i="1"/>
  <c r="S40" i="1"/>
  <c r="K40" i="1"/>
  <c r="B40" i="1"/>
  <c r="D41" i="1" l="1"/>
  <c r="A42" i="1"/>
  <c r="M41" i="1"/>
  <c r="H41" i="1"/>
  <c r="T41" i="1"/>
  <c r="P41" i="1"/>
  <c r="N41" i="1"/>
  <c r="I41" i="1"/>
  <c r="L41" i="1"/>
  <c r="F41" i="1"/>
  <c r="J41" i="1"/>
  <c r="C41" i="1"/>
  <c r="E41" i="1"/>
  <c r="O41" i="1"/>
  <c r="Q41" i="1"/>
  <c r="G41" i="1"/>
  <c r="B41" i="1"/>
  <c r="K41" i="1"/>
  <c r="R41" i="1"/>
  <c r="S41" i="1"/>
  <c r="L42" i="1" l="1"/>
  <c r="J42" i="1"/>
  <c r="A43" i="1"/>
  <c r="M42" i="1"/>
  <c r="T42" i="1"/>
  <c r="D42" i="1"/>
  <c r="Q42" i="1"/>
  <c r="N42" i="1"/>
  <c r="I42" i="1"/>
  <c r="E42" i="1"/>
  <c r="H42" i="1"/>
  <c r="F42" i="1"/>
  <c r="O42" i="1"/>
  <c r="G42" i="1"/>
  <c r="C42" i="1"/>
  <c r="P42" i="1"/>
  <c r="R42" i="1"/>
  <c r="S42" i="1"/>
  <c r="B42" i="1"/>
  <c r="K42" i="1"/>
  <c r="T43" i="1" l="1"/>
  <c r="L43" i="1"/>
  <c r="A44" i="1"/>
  <c r="M43" i="1"/>
  <c r="P43" i="1"/>
  <c r="I43" i="1"/>
  <c r="D43" i="1"/>
  <c r="Q43" i="1"/>
  <c r="N43" i="1"/>
  <c r="J43" i="1"/>
  <c r="E43" i="1"/>
  <c r="H43" i="1"/>
  <c r="G43" i="1"/>
  <c r="F43" i="1"/>
  <c r="C43" i="1"/>
  <c r="O43" i="1"/>
  <c r="B43" i="1"/>
  <c r="K43" i="1"/>
  <c r="R43" i="1"/>
  <c r="S43" i="1"/>
  <c r="A45" i="1" l="1"/>
  <c r="T44" i="1"/>
  <c r="L44" i="1"/>
  <c r="M44" i="1"/>
  <c r="E44" i="1"/>
  <c r="P44" i="1"/>
  <c r="G44" i="1"/>
  <c r="Q44" i="1"/>
  <c r="I44" i="1"/>
  <c r="C44" i="1"/>
  <c r="D44" i="1"/>
  <c r="N44" i="1"/>
  <c r="F44" i="1"/>
  <c r="J44" i="1"/>
  <c r="H44" i="1"/>
  <c r="O44" i="1"/>
  <c r="R44" i="1"/>
  <c r="S44" i="1"/>
  <c r="K44" i="1"/>
  <c r="B44" i="1"/>
  <c r="A46" i="1" l="1"/>
  <c r="T45" i="1"/>
  <c r="J45" i="1"/>
  <c r="H45" i="1"/>
  <c r="F45" i="1"/>
  <c r="M45" i="1"/>
  <c r="G45" i="1"/>
  <c r="Q45" i="1"/>
  <c r="O45" i="1"/>
  <c r="L45" i="1"/>
  <c r="P45" i="1"/>
  <c r="E45" i="1"/>
  <c r="I45" i="1"/>
  <c r="D45" i="1"/>
  <c r="N45" i="1"/>
  <c r="C45" i="1"/>
  <c r="B45" i="1"/>
  <c r="K45" i="1"/>
  <c r="R45" i="1"/>
  <c r="S45" i="1"/>
  <c r="A47" i="1" l="1"/>
  <c r="T46" i="1"/>
  <c r="J46" i="1"/>
  <c r="I46" i="1"/>
  <c r="Q46" i="1"/>
  <c r="L46" i="1"/>
  <c r="G46" i="1"/>
  <c r="F46" i="1"/>
  <c r="P46" i="1"/>
  <c r="H46" i="1"/>
  <c r="M46" i="1"/>
  <c r="O46" i="1"/>
  <c r="N46" i="1"/>
  <c r="E46" i="1"/>
  <c r="C46" i="1"/>
  <c r="D46" i="1"/>
  <c r="B46" i="1"/>
  <c r="K46" i="1"/>
  <c r="R46" i="1"/>
  <c r="S46" i="1"/>
  <c r="A48" i="1" l="1"/>
  <c r="H47" i="1"/>
  <c r="J47" i="1"/>
  <c r="E47" i="1"/>
  <c r="I47" i="1"/>
  <c r="G47" i="1"/>
  <c r="M47" i="1"/>
  <c r="O47" i="1"/>
  <c r="F47" i="1"/>
  <c r="L47" i="1"/>
  <c r="P47" i="1"/>
  <c r="T47" i="1"/>
  <c r="N47" i="1"/>
  <c r="Q47" i="1"/>
  <c r="C47" i="1"/>
  <c r="D47" i="1"/>
  <c r="S47" i="1"/>
  <c r="K47" i="1"/>
  <c r="R47" i="1"/>
  <c r="B47" i="1"/>
  <c r="T48" i="1" l="1"/>
  <c r="A49" i="1"/>
  <c r="J48" i="1"/>
  <c r="I48" i="1"/>
  <c r="E48" i="1"/>
  <c r="D48" i="1"/>
  <c r="Q48" i="1"/>
  <c r="G48" i="1"/>
  <c r="H48" i="1"/>
  <c r="O48" i="1"/>
  <c r="L48" i="1"/>
  <c r="P48" i="1"/>
  <c r="F48" i="1"/>
  <c r="C48" i="1"/>
  <c r="N48" i="1"/>
  <c r="M48" i="1"/>
  <c r="S48" i="1"/>
  <c r="K48" i="1"/>
  <c r="B48" i="1"/>
  <c r="R48" i="1"/>
  <c r="T49" i="1" l="1"/>
  <c r="A50" i="1"/>
  <c r="H49" i="1"/>
  <c r="D49" i="1"/>
  <c r="J49" i="1"/>
  <c r="I49" i="1"/>
  <c r="E49" i="1"/>
  <c r="Q49" i="1"/>
  <c r="P49" i="1"/>
  <c r="O49" i="1"/>
  <c r="C49" i="1"/>
  <c r="G49" i="1"/>
  <c r="M49" i="1"/>
  <c r="L49" i="1"/>
  <c r="F49" i="1"/>
  <c r="N49" i="1"/>
  <c r="S49" i="1"/>
  <c r="B49" i="1"/>
  <c r="R49" i="1"/>
  <c r="K49" i="1"/>
  <c r="T50" i="1" l="1"/>
  <c r="H50" i="1"/>
  <c r="A51" i="1"/>
  <c r="N50" i="1"/>
  <c r="M50" i="1"/>
  <c r="E50" i="1"/>
  <c r="O50" i="1"/>
  <c r="Q50" i="1"/>
  <c r="C50" i="1"/>
  <c r="D50" i="1"/>
  <c r="G50" i="1"/>
  <c r="J50" i="1"/>
  <c r="F50" i="1"/>
  <c r="P50" i="1"/>
  <c r="L50" i="1"/>
  <c r="I50" i="1"/>
  <c r="R50" i="1"/>
  <c r="B50" i="1"/>
  <c r="S50" i="1"/>
  <c r="K50" i="1"/>
  <c r="T51" i="1" l="1"/>
  <c r="A52" i="1"/>
  <c r="L51" i="1"/>
  <c r="M51" i="1"/>
  <c r="C51" i="1"/>
  <c r="H51" i="1"/>
  <c r="D51" i="1"/>
  <c r="O51" i="1"/>
  <c r="J51" i="1"/>
  <c r="G51" i="1"/>
  <c r="N51" i="1"/>
  <c r="P51" i="1"/>
  <c r="E51" i="1"/>
  <c r="I51" i="1"/>
  <c r="Q51" i="1"/>
  <c r="F51" i="1"/>
  <c r="K51" i="1"/>
  <c r="R51" i="1"/>
  <c r="B51" i="1"/>
  <c r="S51" i="1"/>
  <c r="T52" i="1" l="1"/>
  <c r="A53" i="1"/>
  <c r="C52" i="1"/>
  <c r="H52" i="1"/>
  <c r="D52" i="1"/>
  <c r="Q52" i="1"/>
  <c r="N52" i="1"/>
  <c r="L52" i="1"/>
  <c r="F52" i="1"/>
  <c r="J52" i="1"/>
  <c r="E52" i="1"/>
  <c r="P52" i="1"/>
  <c r="O52" i="1"/>
  <c r="M52" i="1"/>
  <c r="G52" i="1"/>
  <c r="I52" i="1"/>
  <c r="K52" i="1"/>
  <c r="S52" i="1"/>
  <c r="R52" i="1"/>
  <c r="B52" i="1"/>
  <c r="T53" i="1" l="1"/>
  <c r="L53" i="1"/>
  <c r="I53" i="1"/>
  <c r="A54" i="1"/>
  <c r="P53" i="1"/>
  <c r="M53" i="1"/>
  <c r="D53" i="1"/>
  <c r="C53" i="1"/>
  <c r="H53" i="1"/>
  <c r="G53" i="1"/>
  <c r="N53" i="1"/>
  <c r="F53" i="1"/>
  <c r="Q53" i="1"/>
  <c r="E53" i="1"/>
  <c r="O53" i="1"/>
  <c r="J53" i="1"/>
  <c r="K53" i="1"/>
  <c r="B53" i="1"/>
  <c r="S53" i="1"/>
  <c r="R53" i="1"/>
  <c r="T54" i="1" l="1"/>
  <c r="H54" i="1"/>
  <c r="A55" i="1"/>
  <c r="P54" i="1"/>
  <c r="L54" i="1"/>
  <c r="M54" i="1"/>
  <c r="N54" i="1"/>
  <c r="I54" i="1"/>
  <c r="G54" i="1"/>
  <c r="F54" i="1"/>
  <c r="C54" i="1"/>
  <c r="Q54" i="1"/>
  <c r="J54" i="1"/>
  <c r="E54" i="1"/>
  <c r="O54" i="1"/>
  <c r="D54" i="1"/>
  <c r="S54" i="1"/>
  <c r="R54" i="1"/>
  <c r="K54" i="1"/>
  <c r="B54" i="1"/>
  <c r="A56" i="1" l="1"/>
  <c r="T55" i="1"/>
  <c r="L55" i="1"/>
  <c r="P55" i="1"/>
  <c r="O55" i="1"/>
  <c r="D55" i="1"/>
  <c r="G55" i="1"/>
  <c r="E55" i="1"/>
  <c r="H55" i="1"/>
  <c r="F55" i="1"/>
  <c r="M55" i="1"/>
  <c r="N55" i="1"/>
  <c r="I55" i="1"/>
  <c r="Q55" i="1"/>
  <c r="J55" i="1"/>
  <c r="C55" i="1"/>
  <c r="B55" i="1"/>
  <c r="S55" i="1"/>
  <c r="R55" i="1"/>
  <c r="K55" i="1"/>
  <c r="A57" i="1" l="1"/>
  <c r="M56" i="1"/>
  <c r="I56" i="1"/>
  <c r="N56" i="1"/>
  <c r="J56" i="1"/>
  <c r="T56" i="1"/>
  <c r="C56" i="1"/>
  <c r="F56" i="1"/>
  <c r="Q56" i="1"/>
  <c r="D56" i="1"/>
  <c r="O56" i="1"/>
  <c r="E56" i="1"/>
  <c r="H56" i="1"/>
  <c r="G56" i="1"/>
  <c r="L56" i="1"/>
  <c r="P56" i="1"/>
  <c r="R56" i="1"/>
  <c r="S56" i="1"/>
  <c r="K56" i="1"/>
  <c r="B56" i="1"/>
  <c r="A58" i="1" l="1"/>
  <c r="T57" i="1"/>
  <c r="N57" i="1"/>
  <c r="D57" i="1"/>
  <c r="J57" i="1"/>
  <c r="G57" i="1"/>
  <c r="I57" i="1"/>
  <c r="F57" i="1"/>
  <c r="E57" i="1"/>
  <c r="H57" i="1"/>
  <c r="Q57" i="1"/>
  <c r="M57" i="1"/>
  <c r="C57" i="1"/>
  <c r="L57" i="1"/>
  <c r="P57" i="1"/>
  <c r="O57" i="1"/>
  <c r="S57" i="1"/>
  <c r="K57" i="1"/>
  <c r="R57" i="1"/>
  <c r="B57" i="1"/>
  <c r="T58" i="1" l="1"/>
  <c r="D58" i="1"/>
  <c r="M58" i="1"/>
  <c r="J58" i="1"/>
  <c r="N58" i="1"/>
  <c r="I58" i="1"/>
  <c r="A59" i="1"/>
  <c r="F58" i="1"/>
  <c r="P58" i="1"/>
  <c r="E58" i="1"/>
  <c r="O58" i="1"/>
  <c r="G58" i="1"/>
  <c r="H58" i="1"/>
  <c r="Q58" i="1"/>
  <c r="C58" i="1"/>
  <c r="L58" i="1"/>
  <c r="K58" i="1"/>
  <c r="S58" i="1"/>
  <c r="B58" i="1"/>
  <c r="R58" i="1"/>
  <c r="T59" i="1" l="1"/>
  <c r="D59" i="1"/>
  <c r="A60" i="1"/>
  <c r="J59" i="1"/>
  <c r="N59" i="1"/>
  <c r="L59" i="1"/>
  <c r="M59" i="1"/>
  <c r="E59" i="1"/>
  <c r="I59" i="1"/>
  <c r="F59" i="1"/>
  <c r="Q59" i="1"/>
  <c r="H59" i="1"/>
  <c r="P59" i="1"/>
  <c r="C59" i="1"/>
  <c r="O59" i="1"/>
  <c r="G59" i="1"/>
  <c r="B59" i="1"/>
  <c r="K59" i="1"/>
  <c r="S59" i="1"/>
  <c r="R59" i="1"/>
  <c r="T60" i="1" l="1"/>
  <c r="M60" i="1"/>
  <c r="L60" i="1"/>
  <c r="D60" i="1"/>
  <c r="A61" i="1"/>
  <c r="J60" i="1"/>
  <c r="F60" i="1"/>
  <c r="H60" i="1"/>
  <c r="E60" i="1"/>
  <c r="C60" i="1"/>
  <c r="O60" i="1"/>
  <c r="I60" i="1"/>
  <c r="N60" i="1"/>
  <c r="G60" i="1"/>
  <c r="Q60" i="1"/>
  <c r="P60" i="1"/>
  <c r="S60" i="1"/>
  <c r="K60" i="1"/>
  <c r="B60" i="1"/>
  <c r="R60" i="1"/>
  <c r="A62" i="1" l="1"/>
  <c r="L61" i="1"/>
  <c r="H61" i="1"/>
  <c r="D61" i="1"/>
  <c r="T61" i="1"/>
  <c r="M61" i="1"/>
  <c r="C61" i="1"/>
  <c r="Q61" i="1"/>
  <c r="E61" i="1"/>
  <c r="F61" i="1"/>
  <c r="N61" i="1"/>
  <c r="P61" i="1"/>
  <c r="G61" i="1"/>
  <c r="O61" i="1"/>
  <c r="J61" i="1"/>
  <c r="I61" i="1"/>
  <c r="K61" i="1"/>
  <c r="S61" i="1"/>
  <c r="R61" i="1"/>
  <c r="B61" i="1"/>
  <c r="A63" i="1" l="1"/>
  <c r="T62" i="1"/>
  <c r="L62" i="1"/>
  <c r="D62" i="1"/>
  <c r="C62" i="1"/>
  <c r="I62" i="1"/>
  <c r="E62" i="1"/>
  <c r="M62" i="1"/>
  <c r="H62" i="1"/>
  <c r="Q62" i="1"/>
  <c r="O62" i="1"/>
  <c r="J62" i="1"/>
  <c r="N62" i="1"/>
  <c r="G62" i="1"/>
  <c r="P62" i="1"/>
  <c r="F62" i="1"/>
  <c r="S62" i="1"/>
  <c r="B62" i="1"/>
  <c r="K62" i="1"/>
  <c r="R62" i="1"/>
  <c r="A64" i="1" l="1"/>
  <c r="T63" i="1"/>
  <c r="H63" i="1"/>
  <c r="L63" i="1"/>
  <c r="D63" i="1"/>
  <c r="I63" i="1"/>
  <c r="M63" i="1"/>
  <c r="N63" i="1"/>
  <c r="E63" i="1"/>
  <c r="G63" i="1"/>
  <c r="Q63" i="1"/>
  <c r="C63" i="1"/>
  <c r="F63" i="1"/>
  <c r="P63" i="1"/>
  <c r="O63" i="1"/>
  <c r="J63" i="1"/>
  <c r="K63" i="1"/>
  <c r="B63" i="1"/>
  <c r="R63" i="1"/>
  <c r="S63" i="1"/>
  <c r="A65" i="1" l="1"/>
  <c r="T64" i="1"/>
  <c r="H64" i="1"/>
  <c r="L64" i="1"/>
  <c r="I64" i="1"/>
  <c r="M64" i="1"/>
  <c r="O64" i="1"/>
  <c r="D64" i="1"/>
  <c r="N64" i="1"/>
  <c r="J64" i="1"/>
  <c r="G64" i="1"/>
  <c r="Q64" i="1"/>
  <c r="P64" i="1"/>
  <c r="E64" i="1"/>
  <c r="C64" i="1"/>
  <c r="F64" i="1"/>
  <c r="K64" i="1"/>
  <c r="R64" i="1"/>
  <c r="B64" i="1"/>
  <c r="S64" i="1"/>
  <c r="A66" i="1" l="1"/>
  <c r="H65" i="1"/>
  <c r="T65" i="1"/>
  <c r="L65" i="1"/>
  <c r="C65" i="1"/>
  <c r="P65" i="1"/>
  <c r="F65" i="1"/>
  <c r="N65" i="1"/>
  <c r="O65" i="1"/>
  <c r="D65" i="1"/>
  <c r="E65" i="1"/>
  <c r="J65" i="1"/>
  <c r="I65" i="1"/>
  <c r="M65" i="1"/>
  <c r="G65" i="1"/>
  <c r="Q65" i="1"/>
  <c r="S65" i="1"/>
  <c r="K65" i="1"/>
  <c r="R65" i="1"/>
  <c r="B65" i="1"/>
  <c r="A67" i="1" l="1"/>
  <c r="T66" i="1"/>
  <c r="L66" i="1"/>
  <c r="H66" i="1"/>
  <c r="D66" i="1"/>
  <c r="M66" i="1"/>
  <c r="J66" i="1"/>
  <c r="Q66" i="1"/>
  <c r="N66" i="1"/>
  <c r="O66" i="1"/>
  <c r="F66" i="1"/>
  <c r="P66" i="1"/>
  <c r="C66" i="1"/>
  <c r="G66" i="1"/>
  <c r="I66" i="1"/>
  <c r="E66" i="1"/>
  <c r="B66" i="1"/>
  <c r="R66" i="1"/>
  <c r="S66" i="1"/>
  <c r="K66" i="1"/>
  <c r="A68" i="1" l="1"/>
  <c r="T67" i="1"/>
  <c r="M67" i="1"/>
  <c r="J67" i="1"/>
  <c r="H67" i="1"/>
  <c r="F67" i="1"/>
  <c r="L67" i="1"/>
  <c r="D67" i="1"/>
  <c r="O67" i="1"/>
  <c r="N67" i="1"/>
  <c r="I67" i="1"/>
  <c r="Q67" i="1"/>
  <c r="C67" i="1"/>
  <c r="G67" i="1"/>
  <c r="E67" i="1"/>
  <c r="P67" i="1"/>
  <c r="K67" i="1"/>
  <c r="R67" i="1"/>
  <c r="B67" i="1"/>
  <c r="S67" i="1"/>
  <c r="A69" i="1" l="1"/>
  <c r="T68" i="1"/>
  <c r="M68" i="1"/>
  <c r="L68" i="1"/>
  <c r="J68" i="1"/>
  <c r="G68" i="1"/>
  <c r="D68" i="1"/>
  <c r="H68" i="1"/>
  <c r="O68" i="1"/>
  <c r="F68" i="1"/>
  <c r="N68" i="1"/>
  <c r="C68" i="1"/>
  <c r="Q68" i="1"/>
  <c r="I68" i="1"/>
  <c r="P68" i="1"/>
  <c r="E68" i="1"/>
  <c r="S68" i="1"/>
  <c r="K68" i="1"/>
  <c r="B68" i="1"/>
  <c r="R68" i="1"/>
  <c r="A70" i="1" l="1"/>
  <c r="T69" i="1"/>
  <c r="L69" i="1"/>
  <c r="E69" i="1"/>
  <c r="J69" i="1"/>
  <c r="F69" i="1"/>
  <c r="M69" i="1"/>
  <c r="N69" i="1"/>
  <c r="P69" i="1"/>
  <c r="O69" i="1"/>
  <c r="Q69" i="1"/>
  <c r="H69" i="1"/>
  <c r="G69" i="1"/>
  <c r="C69" i="1"/>
  <c r="I69" i="1"/>
  <c r="D69" i="1"/>
  <c r="K69" i="1"/>
  <c r="B69" i="1"/>
  <c r="S69" i="1"/>
  <c r="R69" i="1"/>
  <c r="A71" i="1" l="1"/>
  <c r="L70" i="1"/>
  <c r="D70" i="1"/>
  <c r="M70" i="1"/>
  <c r="T70" i="1"/>
  <c r="Q70" i="1"/>
  <c r="P70" i="1"/>
  <c r="H70" i="1"/>
  <c r="C70" i="1"/>
  <c r="E70" i="1"/>
  <c r="O70" i="1"/>
  <c r="N70" i="1"/>
  <c r="I70" i="1"/>
  <c r="G70" i="1"/>
  <c r="F70" i="1"/>
  <c r="J70" i="1"/>
  <c r="B70" i="1"/>
  <c r="S70" i="1"/>
  <c r="K70" i="1"/>
  <c r="R70" i="1"/>
  <c r="A72" i="1" l="1"/>
  <c r="T71" i="1"/>
  <c r="M71" i="1"/>
  <c r="P71" i="1"/>
  <c r="I71" i="1"/>
  <c r="N71" i="1"/>
  <c r="C71" i="1"/>
  <c r="L71" i="1"/>
  <c r="J71" i="1"/>
  <c r="Q71" i="1"/>
  <c r="F71" i="1"/>
  <c r="D71" i="1"/>
  <c r="O71" i="1"/>
  <c r="E71" i="1"/>
  <c r="H71" i="1"/>
  <c r="G71" i="1"/>
  <c r="S71" i="1"/>
  <c r="R71" i="1"/>
  <c r="K71" i="1"/>
  <c r="B71" i="1"/>
  <c r="A73" i="1" l="1"/>
  <c r="M72" i="1"/>
  <c r="H72" i="1"/>
  <c r="T72" i="1"/>
  <c r="Q72" i="1"/>
  <c r="C72" i="1"/>
  <c r="O72" i="1"/>
  <c r="F72" i="1"/>
  <c r="N72" i="1"/>
  <c r="P72" i="1"/>
  <c r="G72" i="1"/>
  <c r="E72" i="1"/>
  <c r="I72" i="1"/>
  <c r="D72" i="1"/>
  <c r="J72" i="1"/>
  <c r="L72" i="1"/>
  <c r="R72" i="1"/>
  <c r="S72" i="1"/>
  <c r="B72" i="1"/>
  <c r="K72" i="1"/>
  <c r="A74" i="1" l="1"/>
  <c r="D73" i="1"/>
  <c r="C73" i="1"/>
  <c r="T73" i="1"/>
  <c r="E73" i="1"/>
  <c r="N73" i="1"/>
  <c r="F73" i="1"/>
  <c r="M73" i="1"/>
  <c r="H73" i="1"/>
  <c r="G73" i="1"/>
  <c r="J73" i="1"/>
  <c r="O73" i="1"/>
  <c r="Q73" i="1"/>
  <c r="P73" i="1"/>
  <c r="L73" i="1"/>
  <c r="I73" i="1"/>
  <c r="R73" i="1"/>
  <c r="B73" i="1"/>
  <c r="K73" i="1"/>
  <c r="S73" i="1"/>
  <c r="L74" i="1" l="1"/>
  <c r="J74" i="1"/>
  <c r="H74" i="1"/>
  <c r="D74" i="1"/>
  <c r="T74" i="1"/>
  <c r="E74" i="1"/>
  <c r="C74" i="1"/>
  <c r="F74" i="1"/>
  <c r="I74" i="1"/>
  <c r="G74" i="1"/>
  <c r="M74" i="1"/>
  <c r="P74" i="1"/>
  <c r="N74" i="1"/>
  <c r="Q74" i="1"/>
  <c r="O74" i="1"/>
  <c r="K74" i="1"/>
  <c r="B74" i="1"/>
  <c r="R74" i="1"/>
  <c r="S74" i="1"/>
</calcChain>
</file>

<file path=xl/sharedStrings.xml><?xml version="1.0" encoding="utf-8"?>
<sst xmlns="http://schemas.openxmlformats.org/spreadsheetml/2006/main" count="56" uniqueCount="46">
  <si>
    <t>n=</t>
  </si>
  <si>
    <t>Slope</t>
  </si>
  <si>
    <t>Diameter (inches)</t>
  </si>
  <si>
    <t>Theta=</t>
  </si>
  <si>
    <t>Area</t>
  </si>
  <si>
    <t>Hyd Rad</t>
  </si>
  <si>
    <t>Manning's Equation Full Pipe Flow</t>
  </si>
  <si>
    <t>Pipe Diameter</t>
  </si>
  <si>
    <t>Length</t>
  </si>
  <si>
    <t>Input Areas are in Gray</t>
  </si>
  <si>
    <t>If theta &lt; 3.14</t>
  </si>
  <si>
    <t>Right Hand</t>
  </si>
  <si>
    <t xml:space="preserve">Left Hand </t>
  </si>
  <si>
    <t>Left Hand</t>
  </si>
  <si>
    <t>Velocity=</t>
  </si>
  <si>
    <t>inches</t>
  </si>
  <si>
    <t>cfs</t>
  </si>
  <si>
    <t xml:space="preserve">Flow </t>
  </si>
  <si>
    <t>ft</t>
  </si>
  <si>
    <t>In</t>
  </si>
  <si>
    <t>Out</t>
  </si>
  <si>
    <t>Invert</t>
  </si>
  <si>
    <t xml:space="preserve">Invert </t>
  </si>
  <si>
    <t>Mannings</t>
  </si>
  <si>
    <t>n</t>
  </si>
  <si>
    <t>ft/ft</t>
  </si>
  <si>
    <t xml:space="preserve">Slope </t>
  </si>
  <si>
    <t>*Run trial with different depth until the right hand number matched the left hand</t>
  </si>
  <si>
    <t>Solve for Velocity</t>
  </si>
  <si>
    <t>If theta = 3.14</t>
  </si>
  <si>
    <t>Depth (ft)=</t>
  </si>
  <si>
    <t>Theta (rad)</t>
  </si>
  <si>
    <t>ft/sec</t>
  </si>
  <si>
    <t>If theta &gt; 3.14</t>
  </si>
  <si>
    <t>Trial Depth (ft)</t>
  </si>
  <si>
    <t>Flow Check=</t>
  </si>
  <si>
    <t>trial depth (ft.) is &lt;</t>
  </si>
  <si>
    <t>trial depth (ft.) is &gt;</t>
  </si>
  <si>
    <t>Depth (in)</t>
  </si>
  <si>
    <t>Trial*</t>
  </si>
  <si>
    <t>Pipe Characteristics</t>
  </si>
  <si>
    <t xml:space="preserve">Solve For Flow Depth </t>
  </si>
  <si>
    <t xml:space="preserve">*Run trials with different theta values until the right hand number matches left hand number </t>
  </si>
  <si>
    <t>( 0 &lt;= Theta &lt;= 6.28)</t>
  </si>
  <si>
    <t>Calculate Circular Pipe Flow Depth and Flow Velocity</t>
  </si>
  <si>
    <t>Calculated boxes are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</si>
</sst>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indexed="48"/>
      <name val="Arial"/>
      <family val="2"/>
    </font>
    <font>
      <b/>
      <sz val="11"/>
      <color indexed="12"/>
      <name val="Arial"/>
      <family val="2"/>
    </font>
    <font>
      <b/>
      <sz val="10"/>
      <color rgb="FF520000"/>
      <name val="Arial"/>
      <family val="2"/>
    </font>
    <font>
      <b/>
      <sz val="10"/>
      <color rgb="FF9A0000"/>
      <name val="Arial"/>
      <family val="2"/>
    </font>
    <font>
      <b/>
      <sz val="10"/>
      <color rgb="FF003BCB"/>
      <name val="Arial"/>
      <family val="2"/>
    </font>
    <font>
      <b/>
      <sz val="12"/>
      <color rgb="FF7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2" fontId="0" fillId="0" borderId="0" xfId="0" applyNumberForma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1" fillId="4" borderId="6" xfId="0" applyFont="1" applyFill="1" applyBorder="1"/>
    <xf numFmtId="0" fontId="13" fillId="0" borderId="0" xfId="0" applyFont="1"/>
    <xf numFmtId="0" fontId="13" fillId="0" borderId="14" xfId="0" applyFont="1" applyBorder="1"/>
    <xf numFmtId="0" fontId="0" fillId="0" borderId="14" xfId="0" applyBorder="1"/>
    <xf numFmtId="2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2" fontId="6" fillId="0" borderId="0" xfId="0" applyNumberFormat="1" applyFont="1" applyAlignment="1">
      <alignment horizontal="center"/>
    </xf>
    <xf numFmtId="0" fontId="6" fillId="0" borderId="16" xfId="0" applyFont="1" applyBorder="1"/>
    <xf numFmtId="0" fontId="1" fillId="0" borderId="17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8" xfId="0" applyBorder="1"/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1" xfId="0" applyFont="1" applyBorder="1"/>
    <xf numFmtId="0" fontId="9" fillId="0" borderId="11" xfId="0" applyFont="1" applyBorder="1"/>
    <xf numFmtId="0" fontId="11" fillId="0" borderId="11" xfId="0" applyFont="1" applyBorder="1"/>
    <xf numFmtId="0" fontId="12" fillId="0" borderId="0" xfId="0" applyFont="1"/>
    <xf numFmtId="0" fontId="10" fillId="0" borderId="0" xfId="0" applyFont="1" applyAlignment="1">
      <alignment horizontal="center"/>
    </xf>
    <xf numFmtId="0" fontId="0" fillId="0" borderId="17" xfId="0" applyBorder="1"/>
    <xf numFmtId="0" fontId="14" fillId="0" borderId="0" xfId="0" applyFont="1"/>
    <xf numFmtId="164" fontId="1" fillId="3" borderId="7" xfId="0" applyNumberFormat="1" applyFont="1" applyFill="1" applyBorder="1" applyAlignment="1">
      <alignment horizontal="center"/>
    </xf>
    <xf numFmtId="0" fontId="15" fillId="0" borderId="11" xfId="0" applyFont="1" applyBorder="1"/>
    <xf numFmtId="0" fontId="16" fillId="0" borderId="11" xfId="0" applyFont="1" applyBorder="1"/>
    <xf numFmtId="0" fontId="12" fillId="4" borderId="2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2" fontId="17" fillId="2" borderId="2" xfId="0" applyNumberFormat="1" applyFont="1" applyFill="1" applyBorder="1" applyAlignment="1">
      <alignment horizontal="center"/>
    </xf>
    <xf numFmtId="2" fontId="17" fillId="2" borderId="6" xfId="0" applyNumberFormat="1" applyFon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/>
    </xf>
    <xf numFmtId="166" fontId="17" fillId="2" borderId="6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center"/>
    </xf>
    <xf numFmtId="2" fontId="19" fillId="3" borderId="6" xfId="0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5FCE-5475-4442-B7E2-5F035DCC7DA1}">
  <dimension ref="A1:T90"/>
  <sheetViews>
    <sheetView zoomScale="75" workbookViewId="0">
      <selection activeCell="O2" sqref="O1:O65536"/>
    </sheetView>
  </sheetViews>
  <sheetFormatPr defaultRowHeight="12.75" x14ac:dyDescent="0.2"/>
  <cols>
    <col min="1" max="1" width="7.5703125" customWidth="1"/>
    <col min="2" max="3" width="6" customWidth="1"/>
    <col min="4" max="4" width="6.140625" customWidth="1"/>
    <col min="5" max="7" width="5.7109375" customWidth="1"/>
    <col min="8" max="8" width="6" customWidth="1"/>
    <col min="9" max="9" width="6.28515625" customWidth="1"/>
    <col min="10" max="10" width="7.5703125" bestFit="1" customWidth="1"/>
    <col min="11" max="11" width="6.42578125" customWidth="1"/>
    <col min="12" max="12" width="6.140625" customWidth="1"/>
    <col min="13" max="13" width="6.28515625" customWidth="1"/>
    <col min="14" max="14" width="6.7109375" bestFit="1" customWidth="1"/>
    <col min="15" max="16" width="7.7109375" bestFit="1" customWidth="1"/>
    <col min="17" max="17" width="6.42578125" customWidth="1"/>
    <col min="18" max="20" width="7.7109375" style="15" bestFit="1" customWidth="1"/>
  </cols>
  <sheetData>
    <row r="1" spans="1:20" s="11" customFormat="1" ht="18" x14ac:dyDescent="0.25">
      <c r="A1" s="11" t="s">
        <v>6</v>
      </c>
      <c r="I1" s="12" t="s">
        <v>0</v>
      </c>
      <c r="J1" s="1">
        <v>1.2999999999999999E-2</v>
      </c>
      <c r="R1" s="14"/>
      <c r="S1" s="14"/>
      <c r="T1" s="14"/>
    </row>
    <row r="2" spans="1:20" s="11" customFormat="1" ht="18.75" thickBot="1" x14ac:dyDescent="0.3">
      <c r="A2" s="13"/>
      <c r="G2" s="12"/>
      <c r="H2" s="1"/>
      <c r="R2" s="14"/>
      <c r="S2" s="14"/>
      <c r="T2" s="14"/>
    </row>
    <row r="3" spans="1:20" ht="16.5" thickBot="1" x14ac:dyDescent="0.3">
      <c r="B3" s="2"/>
      <c r="C3" s="3"/>
      <c r="D3" s="3"/>
      <c r="E3" s="3"/>
      <c r="F3" s="3"/>
      <c r="G3" s="3"/>
      <c r="H3" s="3"/>
      <c r="I3" s="3"/>
      <c r="J3" s="3"/>
      <c r="K3" s="20" t="s">
        <v>2</v>
      </c>
      <c r="L3" s="3"/>
      <c r="M3" s="3"/>
      <c r="N3" s="3"/>
      <c r="O3" s="3"/>
      <c r="P3" s="3"/>
      <c r="Q3" s="3"/>
      <c r="R3" s="16"/>
      <c r="S3" s="16"/>
      <c r="T3" s="17"/>
    </row>
    <row r="4" spans="1:20" s="24" customFormat="1" ht="13.5" thickBot="1" x14ac:dyDescent="0.25">
      <c r="A4" s="21" t="s">
        <v>1</v>
      </c>
      <c r="B4" s="22">
        <v>2</v>
      </c>
      <c r="C4" s="22">
        <v>4</v>
      </c>
      <c r="D4" s="22">
        <v>6</v>
      </c>
      <c r="E4" s="22">
        <v>8</v>
      </c>
      <c r="F4" s="22">
        <v>10</v>
      </c>
      <c r="G4" s="22">
        <v>12</v>
      </c>
      <c r="H4" s="22">
        <v>15</v>
      </c>
      <c r="I4" s="22">
        <v>18</v>
      </c>
      <c r="J4" s="22">
        <v>21</v>
      </c>
      <c r="K4" s="22">
        <v>24</v>
      </c>
      <c r="L4" s="22">
        <v>30</v>
      </c>
      <c r="M4" s="22">
        <v>36</v>
      </c>
      <c r="N4" s="23">
        <v>42</v>
      </c>
      <c r="O4" s="22">
        <v>48</v>
      </c>
      <c r="P4" s="22">
        <v>54</v>
      </c>
      <c r="Q4" s="22">
        <v>60</v>
      </c>
      <c r="R4" s="21">
        <v>72</v>
      </c>
      <c r="S4" s="21">
        <v>84</v>
      </c>
      <c r="T4" s="23">
        <v>96</v>
      </c>
    </row>
    <row r="5" spans="1:20" x14ac:dyDescent="0.2">
      <c r="A5" s="5">
        <v>1E-3</v>
      </c>
      <c r="B5" s="6">
        <f t="shared" ref="B5:B36" si="0">(1.49/$J$1)*($B$90)^(2/3)*A5^(1/2)*$B$89</f>
        <v>9.5036342376751907E-3</v>
      </c>
      <c r="C5" s="6">
        <f t="shared" ref="C5:C36" si="1">(1.49/$J$1)*($C$90)^(2/3)*A5^(1/2)*$C$89</f>
        <v>6.0344315945626378E-2</v>
      </c>
      <c r="D5" s="6">
        <f t="shared" ref="D5:D36" si="2">(1.49/$J$1)*($D$90)^(2/3)*A5^(1/2)*$D$89</f>
        <v>0.1779152025419134</v>
      </c>
      <c r="E5" s="6">
        <f t="shared" ref="E5:E36" si="3">(1.49/$J$1)*($E$90)^(2/3)*A5^(1/2)*$E$89</f>
        <v>0.38316252244955479</v>
      </c>
      <c r="F5" s="6">
        <f t="shared" ref="F5:F36" si="4">(1.49/$J$1)*($F$90)^(2/3)*A5^(1/2)*$F$89</f>
        <v>0.69471987721123429</v>
      </c>
      <c r="G5" s="6">
        <f t="shared" ref="G5:G36" si="5">(1.49/$J$1)*($G$90)^(2/3)*A5^(1/2)*$G$89</f>
        <v>1.1296911187046745</v>
      </c>
      <c r="H5" s="73">
        <f t="shared" ref="H5:H36" si="6">(1.49/$J$1)*($H$90)^(2/3)*A5^(1/2)*$H$89</f>
        <v>2.0482662820356037</v>
      </c>
      <c r="I5" s="73">
        <f t="shared" ref="I5:I36" si="7">(1.49/$J$1)*($I$90)^(2/3)*A5^(1/2)*$I$89</f>
        <v>3.3307068121419339</v>
      </c>
      <c r="J5" s="73">
        <f t="shared" ref="J5:J36" si="8">(1.49/$J$1)*($J$90)^(2/3)*A5^(1/2)*$J$89</f>
        <v>5.024133578587521</v>
      </c>
      <c r="K5" s="73">
        <f t="shared" ref="K5:K36" si="9">(1.49/$J$1)*($K$90)^(2/3)*A5^(1/2)*$K$89</f>
        <v>7.1730914809237278</v>
      </c>
      <c r="L5" s="73">
        <f t="shared" ref="L5:L36" si="10">(1.49/$J$1)*($L$90)^(2/3)*A5^(1/2)*$L$89</f>
        <v>13.00568020325724</v>
      </c>
      <c r="M5" s="73">
        <f t="shared" ref="M5:M36" si="11">(1.49/$J$1)*($M$90)^(2/3)*A5^(1/2)*$M$89</f>
        <v>21.148669989567018</v>
      </c>
      <c r="N5" s="73">
        <f t="shared" ref="N5:N36" si="12">(1.49/$J$1)*($N$90)^(2/3)*A5^(1/2)*$N$89</f>
        <v>31.901259711514339</v>
      </c>
      <c r="O5" s="73">
        <f t="shared" ref="O5:O36" si="13">(1.49/$J$1)*($O$90)^(2/3)*A5^(1/2)*$O$89</f>
        <v>45.54629185072983</v>
      </c>
      <c r="P5" s="73">
        <f t="shared" ref="P5:P36" si="14">(1.49/$J$1)*($P$90)^(2/3)*A5^(1/2)*$P$89</f>
        <v>62.353344233386913</v>
      </c>
      <c r="Q5" s="73">
        <f t="shared" ref="Q5:Q36" si="15">(1.49/$J$1)*($Q$90)^(2/3)*A5^(1/2)*$Q$89</f>
        <v>82.580921744850116</v>
      </c>
      <c r="R5" s="73">
        <f t="shared" ref="R5:R36" si="16">(1.49/$J$1)*($R$90)^(2/3)*A5^(1/2)*$R$89</f>
        <v>134.28568395666787</v>
      </c>
      <c r="S5" s="73">
        <f t="shared" ref="S5:S36" si="17">(1.49/$J$1)*($S$90)^(2/3)*A5^(1/2)*$S$89</f>
        <v>202.56037290067439</v>
      </c>
      <c r="T5" s="73">
        <f t="shared" ref="T5:T36" si="18">(1.49/$J$1)*($T$90)^(2/3)*A5^(1/2)*$T$89</f>
        <v>289.20092638839668</v>
      </c>
    </row>
    <row r="6" spans="1:20" x14ac:dyDescent="0.2">
      <c r="A6" s="7">
        <f>A5+0.001</f>
        <v>2E-3</v>
      </c>
      <c r="B6" s="8">
        <f t="shared" si="0"/>
        <v>1.3440168430753546E-2</v>
      </c>
      <c r="C6" s="8">
        <f t="shared" si="1"/>
        <v>8.5339750022431854E-2</v>
      </c>
      <c r="D6" s="8">
        <f t="shared" si="2"/>
        <v>0.25161009238713011</v>
      </c>
      <c r="E6" s="8">
        <f t="shared" si="3"/>
        <v>0.54187363584124582</v>
      </c>
      <c r="F6" s="8">
        <f t="shared" si="4"/>
        <v>0.9824822724022988</v>
      </c>
      <c r="G6" s="8">
        <f t="shared" si="5"/>
        <v>1.5976245013645849</v>
      </c>
      <c r="H6" s="73">
        <f t="shared" si="6"/>
        <v>2.8966859554062654</v>
      </c>
      <c r="I6" s="73">
        <f t="shared" si="7"/>
        <v>4.7103307460195794</v>
      </c>
      <c r="J6" s="73">
        <f t="shared" si="8"/>
        <v>7.105197846012544</v>
      </c>
      <c r="K6" s="73">
        <f t="shared" si="9"/>
        <v>10.144283256465247</v>
      </c>
      <c r="L6" s="73">
        <f t="shared" si="10"/>
        <v>18.392809331333659</v>
      </c>
      <c r="M6" s="73">
        <f t="shared" si="11"/>
        <v>29.908735925398542</v>
      </c>
      <c r="N6" s="73">
        <f t="shared" si="12"/>
        <v>45.115194140809983</v>
      </c>
      <c r="O6" s="73">
        <f t="shared" si="13"/>
        <v>64.412183651105309</v>
      </c>
      <c r="P6" s="73">
        <f t="shared" si="14"/>
        <v>88.180945074173991</v>
      </c>
      <c r="Q6" s="73">
        <f t="shared" si="15"/>
        <v>116.78705952483828</v>
      </c>
      <c r="R6" s="73">
        <f t="shared" si="16"/>
        <v>189.90863548406688</v>
      </c>
      <c r="S6" s="73">
        <f t="shared" si="17"/>
        <v>286.46362655548529</v>
      </c>
      <c r="T6" s="73">
        <f t="shared" si="18"/>
        <v>408.99187234933373</v>
      </c>
    </row>
    <row r="7" spans="1:20" x14ac:dyDescent="0.2">
      <c r="A7" s="7">
        <f t="shared" ref="A7:A33" si="19">A6+0.001</f>
        <v>3.0000000000000001E-3</v>
      </c>
      <c r="B7" s="8">
        <f t="shared" si="0"/>
        <v>1.6460777356204548E-2</v>
      </c>
      <c r="C7" s="8">
        <f t="shared" si="1"/>
        <v>0.10451942116581366</v>
      </c>
      <c r="D7" s="8">
        <f t="shared" si="2"/>
        <v>0.30815817024150155</v>
      </c>
      <c r="E7" s="8">
        <f t="shared" si="3"/>
        <v>0.66365695643887945</v>
      </c>
      <c r="F7" s="8">
        <f t="shared" si="4"/>
        <v>1.2032901243578695</v>
      </c>
      <c r="G7" s="8">
        <f t="shared" si="5"/>
        <v>1.9566824144558201</v>
      </c>
      <c r="H7" s="73">
        <f t="shared" si="6"/>
        <v>3.547701267915869</v>
      </c>
      <c r="I7" s="73">
        <f t="shared" si="7"/>
        <v>5.7689534237455984</v>
      </c>
      <c r="J7" s="73">
        <f t="shared" si="8"/>
        <v>8.702054622126429</v>
      </c>
      <c r="K7" s="73">
        <f t="shared" si="9"/>
        <v>12.42415889229938</v>
      </c>
      <c r="L7" s="73">
        <f t="shared" si="10"/>
        <v>22.526498899034262</v>
      </c>
      <c r="M7" s="73">
        <f t="shared" si="11"/>
        <v>36.63057093443723</v>
      </c>
      <c r="N7" s="73">
        <f t="shared" si="12"/>
        <v>55.2546026457929</v>
      </c>
      <c r="O7" s="73">
        <f t="shared" si="13"/>
        <v>78.888491581824397</v>
      </c>
      <c r="P7" s="73">
        <f t="shared" si="14"/>
        <v>107.99916023405801</v>
      </c>
      <c r="Q7" s="73">
        <f t="shared" si="15"/>
        <v>143.03435219794991</v>
      </c>
      <c r="R7" s="73">
        <f t="shared" si="16"/>
        <v>232.58962734208563</v>
      </c>
      <c r="S7" s="73">
        <f t="shared" si="17"/>
        <v>350.84485746406602</v>
      </c>
      <c r="T7" s="73">
        <f t="shared" si="18"/>
        <v>500.91069810068996</v>
      </c>
    </row>
    <row r="8" spans="1:20" x14ac:dyDescent="0.2">
      <c r="A8" s="7">
        <f t="shared" si="19"/>
        <v>4.0000000000000001E-3</v>
      </c>
      <c r="B8" s="8">
        <f t="shared" si="0"/>
        <v>1.9007268475350381E-2</v>
      </c>
      <c r="C8" s="8">
        <f t="shared" si="1"/>
        <v>0.12068863189125276</v>
      </c>
      <c r="D8" s="8">
        <f t="shared" si="2"/>
        <v>0.3558304050838268</v>
      </c>
      <c r="E8" s="8">
        <f t="shared" si="3"/>
        <v>0.76632504489910958</v>
      </c>
      <c r="F8" s="8">
        <f t="shared" si="4"/>
        <v>1.3894397544224686</v>
      </c>
      <c r="G8" s="8">
        <f t="shared" si="5"/>
        <v>2.2593822374093491</v>
      </c>
      <c r="H8" s="73">
        <f t="shared" si="6"/>
        <v>4.0965325640712074</v>
      </c>
      <c r="I8" s="73">
        <f t="shared" si="7"/>
        <v>6.6614136242838677</v>
      </c>
      <c r="J8" s="73">
        <f t="shared" si="8"/>
        <v>10.048267157175042</v>
      </c>
      <c r="K8" s="73">
        <f t="shared" si="9"/>
        <v>14.346182961847456</v>
      </c>
      <c r="L8" s="73">
        <f t="shared" si="10"/>
        <v>26.011360406514481</v>
      </c>
      <c r="M8" s="73">
        <f t="shared" si="11"/>
        <v>42.297339979134037</v>
      </c>
      <c r="N8" s="73">
        <f t="shared" si="12"/>
        <v>63.802519423028677</v>
      </c>
      <c r="O8" s="73">
        <f t="shared" si="13"/>
        <v>91.09258370145966</v>
      </c>
      <c r="P8" s="73">
        <f t="shared" si="14"/>
        <v>124.70668846677383</v>
      </c>
      <c r="Q8" s="73">
        <f t="shared" si="15"/>
        <v>165.16184348970023</v>
      </c>
      <c r="R8" s="73">
        <f t="shared" si="16"/>
        <v>268.57136791333573</v>
      </c>
      <c r="S8" s="73">
        <f t="shared" si="17"/>
        <v>405.12074580134879</v>
      </c>
      <c r="T8" s="73">
        <f t="shared" si="18"/>
        <v>578.40185277679336</v>
      </c>
    </row>
    <row r="9" spans="1:20" x14ac:dyDescent="0.2">
      <c r="A9" s="7">
        <f t="shared" si="19"/>
        <v>5.0000000000000001E-3</v>
      </c>
      <c r="B9" s="8">
        <f t="shared" si="0"/>
        <v>2.1250772188736118E-2</v>
      </c>
      <c r="C9" s="8">
        <f t="shared" si="1"/>
        <v>0.1349339925101451</v>
      </c>
      <c r="D9" s="8">
        <f t="shared" si="2"/>
        <v>0.39783048711436175</v>
      </c>
      <c r="E9" s="8">
        <f t="shared" si="3"/>
        <v>0.85677744662749367</v>
      </c>
      <c r="F9" s="8">
        <f t="shared" si="4"/>
        <v>1.553440870764627</v>
      </c>
      <c r="G9" s="8">
        <f t="shared" si="5"/>
        <v>2.5260661350014364</v>
      </c>
      <c r="H9" s="73">
        <f t="shared" si="6"/>
        <v>4.5800626426523658</v>
      </c>
      <c r="I9" s="73">
        <f t="shared" si="7"/>
        <v>7.4476868450709865</v>
      </c>
      <c r="J9" s="73">
        <f t="shared" si="8"/>
        <v>11.23430420976098</v>
      </c>
      <c r="K9" s="73">
        <f t="shared" si="9"/>
        <v>16.039520160170092</v>
      </c>
      <c r="L9" s="73">
        <f t="shared" si="10"/>
        <v>29.081585028106467</v>
      </c>
      <c r="M9" s="73">
        <f t="shared" si="11"/>
        <v>47.289863730381619</v>
      </c>
      <c r="N9" s="73">
        <f t="shared" si="12"/>
        <v>71.333385282821396</v>
      </c>
      <c r="O9" s="73">
        <f t="shared" si="13"/>
        <v>101.84460470127661</v>
      </c>
      <c r="P9" s="73">
        <f t="shared" si="14"/>
        <v>139.42631633029765</v>
      </c>
      <c r="Q9" s="73">
        <f t="shared" si="15"/>
        <v>184.65655466607544</v>
      </c>
      <c r="R9" s="73">
        <f t="shared" si="16"/>
        <v>300.27191773216231</v>
      </c>
      <c r="S9" s="73">
        <f t="shared" si="17"/>
        <v>452.93876335361421</v>
      </c>
      <c r="T9" s="73">
        <f t="shared" si="18"/>
        <v>646.67293056036772</v>
      </c>
    </row>
    <row r="10" spans="1:20" x14ac:dyDescent="0.2">
      <c r="A10" s="7">
        <f t="shared" si="19"/>
        <v>6.0000000000000001E-3</v>
      </c>
      <c r="B10" s="8">
        <f t="shared" si="0"/>
        <v>2.327905458434841E-2</v>
      </c>
      <c r="C10" s="8">
        <f t="shared" si="1"/>
        <v>0.14781278294407921</v>
      </c>
      <c r="D10" s="8">
        <f t="shared" si="2"/>
        <v>0.43580146371160855</v>
      </c>
      <c r="E10" s="8">
        <f t="shared" si="3"/>
        <v>0.93855266855911368</v>
      </c>
      <c r="F10" s="8">
        <f t="shared" si="4"/>
        <v>1.7017092133365075</v>
      </c>
      <c r="G10" s="8">
        <f t="shared" si="5"/>
        <v>2.7671668077803537</v>
      </c>
      <c r="H10" s="73">
        <f t="shared" si="6"/>
        <v>5.0172072483348469</v>
      </c>
      <c r="I10" s="73">
        <f t="shared" si="7"/>
        <v>8.1585321725597257</v>
      </c>
      <c r="J10" s="73">
        <f t="shared" si="8"/>
        <v>12.306563667122674</v>
      </c>
      <c r="K10" s="73">
        <f t="shared" si="9"/>
        <v>17.570414006568072</v>
      </c>
      <c r="L10" s="73">
        <f t="shared" si="10"/>
        <v>31.857280255796852</v>
      </c>
      <c r="M10" s="73">
        <f t="shared" si="11"/>
        <v>51.803450212950835</v>
      </c>
      <c r="N10" s="73">
        <f t="shared" si="12"/>
        <v>78.141808445216626</v>
      </c>
      <c r="O10" s="73">
        <f t="shared" si="13"/>
        <v>111.56517471017179</v>
      </c>
      <c r="P10" s="73">
        <f t="shared" si="14"/>
        <v>152.73387712790986</v>
      </c>
      <c r="Q10" s="73">
        <f t="shared" si="15"/>
        <v>202.28112076359071</v>
      </c>
      <c r="R10" s="73">
        <f t="shared" si="16"/>
        <v>328.93140545448159</v>
      </c>
      <c r="S10" s="73">
        <f t="shared" si="17"/>
        <v>496.16955571453758</v>
      </c>
      <c r="T10" s="73">
        <f t="shared" si="18"/>
        <v>708.39470279177056</v>
      </c>
    </row>
    <row r="11" spans="1:20" x14ac:dyDescent="0.2">
      <c r="A11" s="7">
        <f t="shared" si="19"/>
        <v>7.0000000000000001E-3</v>
      </c>
      <c r="B11" s="8">
        <f t="shared" si="0"/>
        <v>2.5144252744207469E-2</v>
      </c>
      <c r="C11" s="8">
        <f t="shared" si="1"/>
        <v>0.15965605302843688</v>
      </c>
      <c r="D11" s="8">
        <f t="shared" si="2"/>
        <v>0.47071938038358963</v>
      </c>
      <c r="E11" s="8">
        <f t="shared" si="3"/>
        <v>1.0137527461217253</v>
      </c>
      <c r="F11" s="8">
        <f t="shared" si="4"/>
        <v>1.8380560259542544</v>
      </c>
      <c r="G11" s="8">
        <f t="shared" si="5"/>
        <v>2.9888817584109169</v>
      </c>
      <c r="H11" s="73">
        <f t="shared" si="6"/>
        <v>5.419203201105093</v>
      </c>
      <c r="I11" s="73">
        <f t="shared" si="7"/>
        <v>8.8122219149962842</v>
      </c>
      <c r="J11" s="73">
        <f t="shared" si="8"/>
        <v>13.292608002511566</v>
      </c>
      <c r="K11" s="73">
        <f t="shared" si="9"/>
        <v>18.9782161900402</v>
      </c>
      <c r="L11" s="73">
        <f t="shared" si="10"/>
        <v>34.409795449054634</v>
      </c>
      <c r="M11" s="73">
        <f t="shared" si="11"/>
        <v>55.954121352169295</v>
      </c>
      <c r="N11" s="73">
        <f t="shared" si="12"/>
        <v>84.402799706351061</v>
      </c>
      <c r="O11" s="73">
        <f t="shared" si="13"/>
        <v>120.50416137819894</v>
      </c>
      <c r="P11" s="73">
        <f t="shared" si="14"/>
        <v>164.97144225474517</v>
      </c>
      <c r="Q11" s="73">
        <f t="shared" si="15"/>
        <v>218.48858197535955</v>
      </c>
      <c r="R11" s="73">
        <f t="shared" si="16"/>
        <v>355.28652438555929</v>
      </c>
      <c r="S11" s="73">
        <f t="shared" si="17"/>
        <v>535.92437217169163</v>
      </c>
      <c r="T11" s="73">
        <f t="shared" si="18"/>
        <v>765.15373015319472</v>
      </c>
    </row>
    <row r="12" spans="1:20" x14ac:dyDescent="0.2">
      <c r="A12" s="7">
        <f t="shared" si="19"/>
        <v>8.0000000000000002E-3</v>
      </c>
      <c r="B12" s="8">
        <f t="shared" si="0"/>
        <v>2.6880336861507093E-2</v>
      </c>
      <c r="C12" s="8">
        <f t="shared" si="1"/>
        <v>0.17067950004486371</v>
      </c>
      <c r="D12" s="8">
        <f t="shared" si="2"/>
        <v>0.50322018477426023</v>
      </c>
      <c r="E12" s="8">
        <f t="shared" si="3"/>
        <v>1.0837472716824916</v>
      </c>
      <c r="F12" s="8">
        <f t="shared" si="4"/>
        <v>1.9649645448045976</v>
      </c>
      <c r="G12" s="8">
        <f t="shared" si="5"/>
        <v>3.1952490027291698</v>
      </c>
      <c r="H12" s="73">
        <f t="shared" si="6"/>
        <v>5.7933719108125308</v>
      </c>
      <c r="I12" s="73">
        <f t="shared" si="7"/>
        <v>9.4206614920391587</v>
      </c>
      <c r="J12" s="73">
        <f t="shared" si="8"/>
        <v>14.210395692025088</v>
      </c>
      <c r="K12" s="73">
        <f t="shared" si="9"/>
        <v>20.288566512930494</v>
      </c>
      <c r="L12" s="73">
        <f t="shared" si="10"/>
        <v>36.785618662667318</v>
      </c>
      <c r="M12" s="73">
        <f t="shared" si="11"/>
        <v>59.817471850797084</v>
      </c>
      <c r="N12" s="73">
        <f t="shared" si="12"/>
        <v>90.230388281619966</v>
      </c>
      <c r="O12" s="73">
        <f t="shared" si="13"/>
        <v>128.82436730221062</v>
      </c>
      <c r="P12" s="73">
        <f t="shared" si="14"/>
        <v>176.36189014834798</v>
      </c>
      <c r="Q12" s="73">
        <f t="shared" si="15"/>
        <v>233.57411904967657</v>
      </c>
      <c r="R12" s="73">
        <f t="shared" si="16"/>
        <v>379.81727096813376</v>
      </c>
      <c r="S12" s="73">
        <f t="shared" si="17"/>
        <v>572.92725311097058</v>
      </c>
      <c r="T12" s="73">
        <f t="shared" si="18"/>
        <v>817.98374469866746</v>
      </c>
    </row>
    <row r="13" spans="1:20" x14ac:dyDescent="0.2">
      <c r="A13" s="7">
        <f t="shared" si="19"/>
        <v>9.0000000000000011E-3</v>
      </c>
      <c r="B13" s="8">
        <f t="shared" si="0"/>
        <v>2.8510902713025577E-2</v>
      </c>
      <c r="C13" s="8">
        <f t="shared" si="1"/>
        <v>0.18103294783687915</v>
      </c>
      <c r="D13" s="8">
        <f t="shared" si="2"/>
        <v>0.5337456076257403</v>
      </c>
      <c r="E13" s="8">
        <f t="shared" si="3"/>
        <v>1.1494875673486644</v>
      </c>
      <c r="F13" s="8">
        <f t="shared" si="4"/>
        <v>2.0841596316337028</v>
      </c>
      <c r="G13" s="8">
        <f t="shared" si="5"/>
        <v>3.3890733561140243</v>
      </c>
      <c r="H13" s="73">
        <f t="shared" si="6"/>
        <v>6.1447988461068119</v>
      </c>
      <c r="I13" s="73">
        <f t="shared" si="7"/>
        <v>9.9921204364258021</v>
      </c>
      <c r="J13" s="73">
        <f t="shared" si="8"/>
        <v>15.072400735762566</v>
      </c>
      <c r="K13" s="73">
        <f t="shared" si="9"/>
        <v>21.519274442771188</v>
      </c>
      <c r="L13" s="73">
        <f t="shared" si="10"/>
        <v>39.017040609771719</v>
      </c>
      <c r="M13" s="73">
        <f t="shared" si="11"/>
        <v>63.446009968701063</v>
      </c>
      <c r="N13" s="73">
        <f t="shared" si="12"/>
        <v>95.703779134543026</v>
      </c>
      <c r="O13" s="73">
        <f t="shared" si="13"/>
        <v>136.63887555218952</v>
      </c>
      <c r="P13" s="73">
        <f t="shared" si="14"/>
        <v>187.06003270016075</v>
      </c>
      <c r="Q13" s="73">
        <f t="shared" si="15"/>
        <v>247.7427652345504</v>
      </c>
      <c r="R13" s="73">
        <f t="shared" si="16"/>
        <v>402.85705187000366</v>
      </c>
      <c r="S13" s="73">
        <f t="shared" si="17"/>
        <v>607.68111870202324</v>
      </c>
      <c r="T13" s="73">
        <f t="shared" si="18"/>
        <v>867.60277916519021</v>
      </c>
    </row>
    <row r="14" spans="1:20" x14ac:dyDescent="0.2">
      <c r="A14" s="9">
        <f t="shared" si="19"/>
        <v>1.0000000000000002E-2</v>
      </c>
      <c r="B14" s="10">
        <f t="shared" si="0"/>
        <v>3.0053130240211605E-2</v>
      </c>
      <c r="C14" s="10">
        <f t="shared" si="1"/>
        <v>0.19082548223299683</v>
      </c>
      <c r="D14" s="10">
        <f t="shared" si="2"/>
        <v>0.56261727040262532</v>
      </c>
      <c r="E14" s="10">
        <f t="shared" si="3"/>
        <v>1.2116662849559923</v>
      </c>
      <c r="F14" s="10">
        <f t="shared" si="4"/>
        <v>2.1968971477800059</v>
      </c>
      <c r="G14" s="10">
        <f t="shared" si="5"/>
        <v>3.5723969875704173</v>
      </c>
      <c r="H14" s="74">
        <f t="shared" si="6"/>
        <v>6.4771867057573349</v>
      </c>
      <c r="I14" s="74">
        <f t="shared" si="7"/>
        <v>10.532619744607077</v>
      </c>
      <c r="J14" s="74">
        <f t="shared" si="8"/>
        <v>15.887705377269132</v>
      </c>
      <c r="K14" s="74">
        <f t="shared" si="9"/>
        <v>22.683306944469223</v>
      </c>
      <c r="L14" s="74">
        <f t="shared" si="10"/>
        <v>41.127571962054517</v>
      </c>
      <c r="M14" s="74">
        <f t="shared" si="11"/>
        <v>66.877966650281223</v>
      </c>
      <c r="N14" s="74">
        <f t="shared" si="12"/>
        <v>100.88064091695136</v>
      </c>
      <c r="O14" s="74">
        <f t="shared" si="13"/>
        <v>144.03002122307208</v>
      </c>
      <c r="P14" s="74">
        <f t="shared" si="14"/>
        <v>197.17858750602826</v>
      </c>
      <c r="Q14" s="74">
        <f t="shared" si="15"/>
        <v>261.1438039898527</v>
      </c>
      <c r="R14" s="74">
        <f t="shared" si="16"/>
        <v>424.64861845660221</v>
      </c>
      <c r="S14" s="74">
        <f t="shared" si="17"/>
        <v>640.55214205917912</v>
      </c>
      <c r="T14" s="74">
        <f t="shared" si="18"/>
        <v>914.53362881802684</v>
      </c>
    </row>
    <row r="15" spans="1:20" x14ac:dyDescent="0.2">
      <c r="A15" s="7">
        <f t="shared" si="19"/>
        <v>1.1000000000000003E-2</v>
      </c>
      <c r="B15" s="8">
        <f t="shared" si="0"/>
        <v>3.1519988911143888E-2</v>
      </c>
      <c r="C15" s="8">
        <f t="shared" si="1"/>
        <v>0.20013945422230317</v>
      </c>
      <c r="D15" s="8">
        <f t="shared" si="2"/>
        <v>0.59007797133161222</v>
      </c>
      <c r="E15" s="8">
        <f t="shared" si="3"/>
        <v>1.2708063206913012</v>
      </c>
      <c r="F15" s="8">
        <f t="shared" si="4"/>
        <v>2.3041251671114398</v>
      </c>
      <c r="G15" s="8">
        <f t="shared" si="5"/>
        <v>3.746761569740249</v>
      </c>
      <c r="H15" s="73">
        <f t="shared" si="6"/>
        <v>6.7933307282483693</v>
      </c>
      <c r="I15" s="73">
        <f t="shared" si="7"/>
        <v>11.046704782555546</v>
      </c>
      <c r="J15" s="73">
        <f t="shared" si="8"/>
        <v>16.663165976800364</v>
      </c>
      <c r="K15" s="73">
        <f t="shared" si="9"/>
        <v>23.790453029118773</v>
      </c>
      <c r="L15" s="73">
        <f t="shared" si="10"/>
        <v>43.134961377557424</v>
      </c>
      <c r="M15" s="73">
        <f t="shared" si="11"/>
        <v>70.142203170443253</v>
      </c>
      <c r="N15" s="73">
        <f t="shared" si="12"/>
        <v>105.80450880277442</v>
      </c>
      <c r="O15" s="73">
        <f t="shared" si="13"/>
        <v>151.05996066089273</v>
      </c>
      <c r="P15" s="73">
        <f t="shared" si="14"/>
        <v>206.802647246015</v>
      </c>
      <c r="Q15" s="73">
        <f t="shared" si="15"/>
        <v>273.88993226936924</v>
      </c>
      <c r="R15" s="73">
        <f t="shared" si="16"/>
        <v>445.37522840051514</v>
      </c>
      <c r="S15" s="73">
        <f t="shared" si="17"/>
        <v>671.81675430601092</v>
      </c>
      <c r="T15" s="73">
        <f t="shared" si="18"/>
        <v>959.17096185350374</v>
      </c>
    </row>
    <row r="16" spans="1:20" x14ac:dyDescent="0.2">
      <c r="A16" s="7">
        <f t="shared" si="19"/>
        <v>1.2000000000000004E-2</v>
      </c>
      <c r="B16" s="8">
        <f t="shared" si="0"/>
        <v>3.2921554712409103E-2</v>
      </c>
      <c r="C16" s="8">
        <f t="shared" si="1"/>
        <v>0.20903884233162734</v>
      </c>
      <c r="D16" s="8">
        <f t="shared" si="2"/>
        <v>0.61631634048300321</v>
      </c>
      <c r="E16" s="8">
        <f t="shared" si="3"/>
        <v>1.3273139128777591</v>
      </c>
      <c r="F16" s="8">
        <f t="shared" si="4"/>
        <v>2.4065802487157395</v>
      </c>
      <c r="G16" s="8">
        <f t="shared" si="5"/>
        <v>3.9133648289116407</v>
      </c>
      <c r="H16" s="73">
        <f t="shared" si="6"/>
        <v>7.0954025358317381</v>
      </c>
      <c r="I16" s="73">
        <f t="shared" si="7"/>
        <v>11.537906847491199</v>
      </c>
      <c r="J16" s="73">
        <f t="shared" si="8"/>
        <v>17.404109244252862</v>
      </c>
      <c r="K16" s="73">
        <f t="shared" si="9"/>
        <v>24.848317784598763</v>
      </c>
      <c r="L16" s="73">
        <f t="shared" si="10"/>
        <v>45.052997798068532</v>
      </c>
      <c r="M16" s="73">
        <f t="shared" si="11"/>
        <v>73.261141868874475</v>
      </c>
      <c r="N16" s="73">
        <f t="shared" si="12"/>
        <v>110.50920529158581</v>
      </c>
      <c r="O16" s="73">
        <f t="shared" si="13"/>
        <v>157.77698316364882</v>
      </c>
      <c r="P16" s="73">
        <f t="shared" si="14"/>
        <v>215.99832046811605</v>
      </c>
      <c r="Q16" s="73">
        <f t="shared" si="15"/>
        <v>286.06870439589989</v>
      </c>
      <c r="R16" s="73">
        <f t="shared" si="16"/>
        <v>465.17925468417133</v>
      </c>
      <c r="S16" s="73">
        <f t="shared" si="17"/>
        <v>701.68971492813205</v>
      </c>
      <c r="T16" s="73">
        <f t="shared" si="18"/>
        <v>1001.82139620138</v>
      </c>
    </row>
    <row r="17" spans="1:20" x14ac:dyDescent="0.2">
      <c r="A17" s="7">
        <f t="shared" si="19"/>
        <v>1.3000000000000005E-2</v>
      </c>
      <c r="B17" s="8">
        <f t="shared" si="0"/>
        <v>3.4265840547193033E-2</v>
      </c>
      <c r="C17" s="8">
        <f t="shared" si="1"/>
        <v>0.21757452532475521</v>
      </c>
      <c r="D17" s="8">
        <f t="shared" si="2"/>
        <v>0.64148238544943004</v>
      </c>
      <c r="E17" s="8">
        <f t="shared" si="3"/>
        <v>1.381512121527992</v>
      </c>
      <c r="F17" s="8">
        <f t="shared" si="4"/>
        <v>2.5048481393691522</v>
      </c>
      <c r="G17" s="8">
        <f t="shared" si="5"/>
        <v>4.0731592539259811</v>
      </c>
      <c r="H17" s="73">
        <f t="shared" si="6"/>
        <v>7.3851291056833555</v>
      </c>
      <c r="I17" s="73">
        <f t="shared" si="7"/>
        <v>12.00903419471495</v>
      </c>
      <c r="J17" s="73">
        <f t="shared" si="8"/>
        <v>18.114771232377699</v>
      </c>
      <c r="K17" s="73">
        <f t="shared" si="9"/>
        <v>25.86294913806443</v>
      </c>
      <c r="L17" s="73">
        <f t="shared" si="10"/>
        <v>46.892646845130905</v>
      </c>
      <c r="M17" s="73">
        <f t="shared" si="11"/>
        <v>76.252614055250362</v>
      </c>
      <c r="N17" s="73">
        <f t="shared" si="12"/>
        <v>115.02162764175851</v>
      </c>
      <c r="O17" s="73">
        <f t="shared" si="13"/>
        <v>164.21949067505409</v>
      </c>
      <c r="P17" s="73">
        <f t="shared" si="14"/>
        <v>224.8181798301334</v>
      </c>
      <c r="Q17" s="73">
        <f t="shared" si="15"/>
        <v>297.74974772613632</v>
      </c>
      <c r="R17" s="73">
        <f t="shared" si="16"/>
        <v>484.17391906651818</v>
      </c>
      <c r="S17" s="73">
        <f t="shared" si="17"/>
        <v>730.34181087048796</v>
      </c>
      <c r="T17" s="73">
        <f t="shared" si="18"/>
        <v>1042.7287690050512</v>
      </c>
    </row>
    <row r="18" spans="1:20" x14ac:dyDescent="0.2">
      <c r="A18" s="7">
        <f t="shared" si="19"/>
        <v>1.4000000000000005E-2</v>
      </c>
      <c r="B18" s="8">
        <f t="shared" si="0"/>
        <v>3.555934324659512E-2</v>
      </c>
      <c r="C18" s="8">
        <f t="shared" si="1"/>
        <v>0.22578775550777352</v>
      </c>
      <c r="D18" s="8">
        <f t="shared" si="2"/>
        <v>0.66569773181033232</v>
      </c>
      <c r="E18" s="8">
        <f t="shared" si="3"/>
        <v>1.4336628824583131</v>
      </c>
      <c r="F18" s="8">
        <f t="shared" si="4"/>
        <v>2.5994037603061004</v>
      </c>
      <c r="G18" s="8">
        <f t="shared" si="5"/>
        <v>4.2269171190742636</v>
      </c>
      <c r="H18" s="73">
        <f t="shared" si="6"/>
        <v>7.6639106642585144</v>
      </c>
      <c r="I18" s="73">
        <f t="shared" si="7"/>
        <v>12.462363746829157</v>
      </c>
      <c r="J18" s="73">
        <f t="shared" si="8"/>
        <v>18.798586516460997</v>
      </c>
      <c r="K18" s="73">
        <f t="shared" si="9"/>
        <v>26.839250725603502</v>
      </c>
      <c r="L18" s="73">
        <f t="shared" si="10"/>
        <v>48.662799402537075</v>
      </c>
      <c r="M18" s="73">
        <f t="shared" si="11"/>
        <v>79.131077286907825</v>
      </c>
      <c r="N18" s="73">
        <f t="shared" si="12"/>
        <v>119.36358404698157</v>
      </c>
      <c r="O18" s="73">
        <f t="shared" si="13"/>
        <v>170.41861934344507</v>
      </c>
      <c r="P18" s="73">
        <f t="shared" si="14"/>
        <v>233.30485104091051</v>
      </c>
      <c r="Q18" s="73">
        <f t="shared" si="15"/>
        <v>308.9895158532193</v>
      </c>
      <c r="R18" s="73">
        <f t="shared" si="16"/>
        <v>502.45102131445742</v>
      </c>
      <c r="S18" s="73">
        <f t="shared" si="17"/>
        <v>757.91151553149257</v>
      </c>
      <c r="T18" s="73">
        <f t="shared" si="18"/>
        <v>1082.0907824830115</v>
      </c>
    </row>
    <row r="19" spans="1:20" x14ac:dyDescent="0.2">
      <c r="A19" s="7">
        <f t="shared" si="19"/>
        <v>1.5000000000000006E-2</v>
      </c>
      <c r="B19" s="8">
        <f t="shared" si="0"/>
        <v>3.6807417130962646E-2</v>
      </c>
      <c r="C19" s="8">
        <f t="shared" si="1"/>
        <v>0.2337125306956897</v>
      </c>
      <c r="D19" s="8">
        <f t="shared" si="2"/>
        <v>0.68906261648195022</v>
      </c>
      <c r="E19" s="8">
        <f t="shared" si="3"/>
        <v>1.4839820683379514</v>
      </c>
      <c r="F19" s="8">
        <f t="shared" si="4"/>
        <v>2.6906385147183722</v>
      </c>
      <c r="G19" s="8">
        <f t="shared" si="5"/>
        <v>4.3752748891016315</v>
      </c>
      <c r="H19" s="73">
        <f t="shared" si="6"/>
        <v>7.9329011989220781</v>
      </c>
      <c r="I19" s="73">
        <f t="shared" si="7"/>
        <v>12.899772014525308</v>
      </c>
      <c r="J19" s="73">
        <f t="shared" si="8"/>
        <v>19.458385678990943</v>
      </c>
      <c r="K19" s="73">
        <f t="shared" si="9"/>
        <v>27.781263846439902</v>
      </c>
      <c r="L19" s="73">
        <f t="shared" si="10"/>
        <v>50.370782833314792</v>
      </c>
      <c r="M19" s="73">
        <f t="shared" si="11"/>
        <v>81.908446664029654</v>
      </c>
      <c r="N19" s="73">
        <f t="shared" si="12"/>
        <v>123.55304758573267</v>
      </c>
      <c r="O19" s="73">
        <f t="shared" si="13"/>
        <v>176.40002981937926</v>
      </c>
      <c r="P19" s="73">
        <f t="shared" si="14"/>
        <v>241.49346379624581</v>
      </c>
      <c r="Q19" s="73">
        <f t="shared" si="15"/>
        <v>319.83453463226249</v>
      </c>
      <c r="R19" s="73">
        <f t="shared" si="16"/>
        <v>520.08621759824734</v>
      </c>
      <c r="S19" s="73">
        <f t="shared" si="17"/>
        <v>784.51295084587616</v>
      </c>
      <c r="T19" s="73">
        <f t="shared" si="18"/>
        <v>1120.0703716100177</v>
      </c>
    </row>
    <row r="20" spans="1:20" x14ac:dyDescent="0.2">
      <c r="A20" s="7">
        <f t="shared" si="19"/>
        <v>1.6000000000000007E-2</v>
      </c>
      <c r="B20" s="8">
        <f t="shared" si="0"/>
        <v>3.801453695070077E-2</v>
      </c>
      <c r="C20" s="8">
        <f t="shared" si="1"/>
        <v>0.24137726378250557</v>
      </c>
      <c r="D20" s="8">
        <f t="shared" si="2"/>
        <v>0.71166081016765381</v>
      </c>
      <c r="E20" s="8">
        <f t="shared" si="3"/>
        <v>1.5326500897982194</v>
      </c>
      <c r="F20" s="8">
        <f t="shared" si="4"/>
        <v>2.7788795088449376</v>
      </c>
      <c r="G20" s="8">
        <f t="shared" si="5"/>
        <v>4.518764474818699</v>
      </c>
      <c r="H20" s="73">
        <f t="shared" si="6"/>
        <v>8.1930651281424147</v>
      </c>
      <c r="I20" s="73">
        <f t="shared" si="7"/>
        <v>13.322827248567739</v>
      </c>
      <c r="J20" s="73">
        <f t="shared" si="8"/>
        <v>20.096534314350087</v>
      </c>
      <c r="K20" s="73">
        <f t="shared" si="9"/>
        <v>28.692365923694915</v>
      </c>
      <c r="L20" s="73">
        <f t="shared" si="10"/>
        <v>52.022720813028968</v>
      </c>
      <c r="M20" s="73">
        <f t="shared" si="11"/>
        <v>84.594679958268074</v>
      </c>
      <c r="N20" s="73">
        <f t="shared" si="12"/>
        <v>127.60503884605737</v>
      </c>
      <c r="O20" s="73">
        <f t="shared" si="13"/>
        <v>182.18516740291938</v>
      </c>
      <c r="P20" s="73">
        <f t="shared" si="14"/>
        <v>249.41337693354771</v>
      </c>
      <c r="Q20" s="73">
        <f t="shared" si="15"/>
        <v>330.32368697940058</v>
      </c>
      <c r="R20" s="73">
        <f t="shared" si="16"/>
        <v>537.14273582667158</v>
      </c>
      <c r="S20" s="73">
        <f t="shared" si="17"/>
        <v>810.24149160269769</v>
      </c>
      <c r="T20" s="73">
        <f t="shared" si="18"/>
        <v>1156.803705553587</v>
      </c>
    </row>
    <row r="21" spans="1:20" x14ac:dyDescent="0.2">
      <c r="A21" s="7">
        <f t="shared" si="19"/>
        <v>1.7000000000000008E-2</v>
      </c>
      <c r="B21" s="8">
        <f t="shared" si="0"/>
        <v>3.9184487789171205E-2</v>
      </c>
      <c r="C21" s="8">
        <f t="shared" si="1"/>
        <v>0.24880598854946173</v>
      </c>
      <c r="D21" s="8">
        <f t="shared" si="2"/>
        <v>0.73356317248346892</v>
      </c>
      <c r="E21" s="8">
        <f t="shared" si="3"/>
        <v>1.579819551837613</v>
      </c>
      <c r="F21" s="8">
        <f t="shared" si="4"/>
        <v>2.8644034339580515</v>
      </c>
      <c r="G21" s="8">
        <f t="shared" si="5"/>
        <v>4.657835806741554</v>
      </c>
      <c r="H21" s="73">
        <f t="shared" si="6"/>
        <v>8.4452182302239702</v>
      </c>
      <c r="I21" s="73">
        <f t="shared" si="7"/>
        <v>13.732855994425476</v>
      </c>
      <c r="J21" s="73">
        <f t="shared" si="8"/>
        <v>20.715033421728801</v>
      </c>
      <c r="K21" s="73">
        <f t="shared" si="9"/>
        <v>29.575413838066751</v>
      </c>
      <c r="L21" s="73">
        <f t="shared" si="10"/>
        <v>53.623793211034183</v>
      </c>
      <c r="M21" s="73">
        <f t="shared" si="11"/>
        <v>87.198200208315185</v>
      </c>
      <c r="N21" s="73">
        <f t="shared" si="12"/>
        <v>131.53226338083485</v>
      </c>
      <c r="O21" s="73">
        <f t="shared" si="13"/>
        <v>187.79217215576804</v>
      </c>
      <c r="P21" s="73">
        <f t="shared" si="14"/>
        <v>257.08942438475219</v>
      </c>
      <c r="Q21" s="73">
        <f t="shared" si="15"/>
        <v>340.4898630148835</v>
      </c>
      <c r="R21" s="73">
        <f t="shared" si="16"/>
        <v>553.6740589616528</v>
      </c>
      <c r="S21" s="73">
        <f t="shared" si="17"/>
        <v>835.17781303398203</v>
      </c>
      <c r="T21" s="73">
        <f t="shared" si="18"/>
        <v>1192.4059665258378</v>
      </c>
    </row>
    <row r="22" spans="1:20" x14ac:dyDescent="0.2">
      <c r="A22" s="7">
        <f>A21+0.001</f>
        <v>1.8000000000000009E-2</v>
      </c>
      <c r="B22" s="8">
        <f t="shared" si="0"/>
        <v>4.0320505292260646E-2</v>
      </c>
      <c r="C22" s="8">
        <f t="shared" si="1"/>
        <v>0.25601925006729565</v>
      </c>
      <c r="D22" s="8">
        <f t="shared" si="2"/>
        <v>0.75483027716139051</v>
      </c>
      <c r="E22" s="8">
        <f t="shared" si="3"/>
        <v>1.625620907523738</v>
      </c>
      <c r="F22" s="8">
        <f t="shared" si="4"/>
        <v>2.9474468172068971</v>
      </c>
      <c r="G22" s="8">
        <f t="shared" si="5"/>
        <v>4.7928735040937562</v>
      </c>
      <c r="H22" s="73">
        <f t="shared" si="6"/>
        <v>8.6900578662187993</v>
      </c>
      <c r="I22" s="73">
        <f t="shared" si="7"/>
        <v>14.130992238058742</v>
      </c>
      <c r="J22" s="73">
        <f t="shared" si="8"/>
        <v>21.315593538037639</v>
      </c>
      <c r="K22" s="73">
        <f t="shared" si="9"/>
        <v>30.432849769395744</v>
      </c>
      <c r="L22" s="73">
        <f t="shared" si="10"/>
        <v>55.178427994000998</v>
      </c>
      <c r="M22" s="73">
        <f t="shared" si="11"/>
        <v>89.726207776195636</v>
      </c>
      <c r="N22" s="73">
        <f t="shared" si="12"/>
        <v>135.34558242243</v>
      </c>
      <c r="O22" s="73">
        <f t="shared" si="13"/>
        <v>193.23655095331597</v>
      </c>
      <c r="P22" s="73">
        <f t="shared" si="14"/>
        <v>264.54283522252206</v>
      </c>
      <c r="Q22" s="73">
        <f t="shared" si="15"/>
        <v>350.36117857451495</v>
      </c>
      <c r="R22" s="73">
        <f t="shared" si="16"/>
        <v>569.72590645220077</v>
      </c>
      <c r="S22" s="73">
        <f t="shared" si="17"/>
        <v>859.39087966645604</v>
      </c>
      <c r="T22" s="73">
        <f t="shared" si="18"/>
        <v>1226.9756170480016</v>
      </c>
    </row>
    <row r="23" spans="1:20" x14ac:dyDescent="0.2">
      <c r="A23" s="7">
        <f t="shared" si="19"/>
        <v>1.900000000000001E-2</v>
      </c>
      <c r="B23" s="8">
        <f t="shared" si="0"/>
        <v>4.1425381238399381E-2</v>
      </c>
      <c r="C23" s="8">
        <f t="shared" si="1"/>
        <v>0.26303477502407552</v>
      </c>
      <c r="D23" s="8">
        <f t="shared" si="2"/>
        <v>0.77551438839977149</v>
      </c>
      <c r="E23" s="8">
        <f t="shared" si="3"/>
        <v>1.6701667143097445</v>
      </c>
      <c r="F23" s="8">
        <f t="shared" si="4"/>
        <v>3.0282137388327564</v>
      </c>
      <c r="G23" s="8">
        <f t="shared" si="5"/>
        <v>4.9242094238490886</v>
      </c>
      <c r="H23" s="73">
        <f t="shared" si="6"/>
        <v>8.9281857328549776</v>
      </c>
      <c r="I23" s="73">
        <f t="shared" si="7"/>
        <v>14.518214404689203</v>
      </c>
      <c r="J23" s="73">
        <f t="shared" si="8"/>
        <v>21.899690547912375</v>
      </c>
      <c r="K23" s="73">
        <f t="shared" si="9"/>
        <v>31.26678087811905</v>
      </c>
      <c r="L23" s="73">
        <f t="shared" si="10"/>
        <v>56.690445698005853</v>
      </c>
      <c r="M23" s="73">
        <f t="shared" si="11"/>
        <v>92.184915274814045</v>
      </c>
      <c r="N23" s="73">
        <f t="shared" si="12"/>
        <v>139.05436725413654</v>
      </c>
      <c r="O23" s="73">
        <f t="shared" si="13"/>
        <v>198.5316834303415</v>
      </c>
      <c r="P23" s="73">
        <f t="shared" si="14"/>
        <v>271.79192630513825</v>
      </c>
      <c r="Q23" s="73">
        <f t="shared" si="15"/>
        <v>359.96189255024228</v>
      </c>
      <c r="R23" s="73">
        <f t="shared" si="16"/>
        <v>585.33772593135654</v>
      </c>
      <c r="S23" s="73">
        <f t="shared" si="17"/>
        <v>882.94019543995466</v>
      </c>
      <c r="T23" s="73">
        <f t="shared" si="18"/>
        <v>1260.5976125053667</v>
      </c>
    </row>
    <row r="24" spans="1:20" x14ac:dyDescent="0.2">
      <c r="A24" s="9">
        <f t="shared" si="19"/>
        <v>2.0000000000000011E-2</v>
      </c>
      <c r="B24" s="10">
        <f t="shared" si="0"/>
        <v>4.250154437747225E-2</v>
      </c>
      <c r="C24" s="10">
        <f t="shared" si="1"/>
        <v>0.26986798502029025</v>
      </c>
      <c r="D24" s="10">
        <f t="shared" si="2"/>
        <v>0.79566097422872373</v>
      </c>
      <c r="E24" s="10">
        <f t="shared" si="3"/>
        <v>1.7135548932549878</v>
      </c>
      <c r="F24" s="10">
        <f t="shared" si="4"/>
        <v>3.1068817415292544</v>
      </c>
      <c r="G24" s="10">
        <f t="shared" si="5"/>
        <v>5.0521322700028737</v>
      </c>
      <c r="H24" s="74">
        <f t="shared" si="6"/>
        <v>9.1601252853047335</v>
      </c>
      <c r="I24" s="74">
        <f t="shared" si="7"/>
        <v>14.895373690141977</v>
      </c>
      <c r="J24" s="74">
        <f t="shared" si="8"/>
        <v>22.468608419521964</v>
      </c>
      <c r="K24" s="74">
        <f t="shared" si="9"/>
        <v>32.079040320340191</v>
      </c>
      <c r="L24" s="74">
        <f t="shared" si="10"/>
        <v>58.163170056212955</v>
      </c>
      <c r="M24" s="74">
        <f t="shared" si="11"/>
        <v>94.579727460763266</v>
      </c>
      <c r="N24" s="74">
        <f t="shared" si="12"/>
        <v>142.66677056564282</v>
      </c>
      <c r="O24" s="74">
        <f t="shared" si="13"/>
        <v>203.68920940255327</v>
      </c>
      <c r="P24" s="74">
        <f t="shared" si="14"/>
        <v>278.85263266059536</v>
      </c>
      <c r="Q24" s="74">
        <f t="shared" si="15"/>
        <v>369.31310933215093</v>
      </c>
      <c r="R24" s="74">
        <f t="shared" si="16"/>
        <v>600.54383546432473</v>
      </c>
      <c r="S24" s="74">
        <f t="shared" si="17"/>
        <v>905.87752670722864</v>
      </c>
      <c r="T24" s="74">
        <f t="shared" si="18"/>
        <v>1293.3458611207357</v>
      </c>
    </row>
    <row r="25" spans="1:20" x14ac:dyDescent="0.2">
      <c r="A25" s="7">
        <f t="shared" si="19"/>
        <v>2.1000000000000012E-2</v>
      </c>
      <c r="B25" s="8">
        <f t="shared" si="0"/>
        <v>4.3551123271320519E-2</v>
      </c>
      <c r="C25" s="8">
        <f t="shared" si="1"/>
        <v>0.27653239558116371</v>
      </c>
      <c r="D25" s="8">
        <f t="shared" si="2"/>
        <v>0.81530988293171824</v>
      </c>
      <c r="E25" s="8">
        <f t="shared" si="3"/>
        <v>1.7558712625953019</v>
      </c>
      <c r="F25" s="8">
        <f t="shared" si="4"/>
        <v>3.1836064241109088</v>
      </c>
      <c r="G25" s="8">
        <f t="shared" si="5"/>
        <v>5.1768950633835162</v>
      </c>
      <c r="H25" s="73">
        <f t="shared" si="6"/>
        <v>9.386335280853924</v>
      </c>
      <c r="I25" s="73">
        <f t="shared" si="7"/>
        <v>15.26321608434548</v>
      </c>
      <c r="J25" s="73">
        <f t="shared" si="8"/>
        <v>23.023472425446688</v>
      </c>
      <c r="K25" s="73">
        <f t="shared" si="9"/>
        <v>32.871234678175881</v>
      </c>
      <c r="L25" s="73">
        <f t="shared" si="10"/>
        <v>59.599513995814981</v>
      </c>
      <c r="M25" s="73">
        <f t="shared" si="11"/>
        <v>96.915381074831828</v>
      </c>
      <c r="N25" s="73">
        <f t="shared" si="12"/>
        <v>146.1899373924596</v>
      </c>
      <c r="O25" s="73">
        <f t="shared" si="13"/>
        <v>208.71933003051987</v>
      </c>
      <c r="P25" s="73">
        <f t="shared" si="14"/>
        <v>285.73891978313389</v>
      </c>
      <c r="Q25" s="73">
        <f t="shared" si="15"/>
        <v>378.43332485500054</v>
      </c>
      <c r="R25" s="73">
        <f t="shared" si="16"/>
        <v>615.37431148034784</v>
      </c>
      <c r="S25" s="73">
        <f t="shared" si="17"/>
        <v>928.24824161582251</v>
      </c>
      <c r="T25" s="73">
        <f t="shared" si="18"/>
        <v>1325.2851362261802</v>
      </c>
    </row>
    <row r="26" spans="1:20" x14ac:dyDescent="0.2">
      <c r="A26" s="7">
        <f t="shared" si="19"/>
        <v>2.2000000000000013E-2</v>
      </c>
      <c r="B26" s="8">
        <f t="shared" si="0"/>
        <v>4.4575995803989257E-2</v>
      </c>
      <c r="C26" s="8">
        <f t="shared" si="1"/>
        <v>0.28303993052713033</v>
      </c>
      <c r="D26" s="8">
        <f t="shared" si="2"/>
        <v>0.83449626991476844</v>
      </c>
      <c r="E26" s="8">
        <f t="shared" si="3"/>
        <v>1.7971915338710911</v>
      </c>
      <c r="F26" s="8">
        <f t="shared" si="4"/>
        <v>3.2585250607341725</v>
      </c>
      <c r="G26" s="8">
        <f t="shared" si="5"/>
        <v>5.2987210269049676</v>
      </c>
      <c r="H26" s="73">
        <f t="shared" si="6"/>
        <v>9.60722044957474</v>
      </c>
      <c r="I26" s="73">
        <f t="shared" si="7"/>
        <v>15.622399723021788</v>
      </c>
      <c r="J26" s="73">
        <f t="shared" si="8"/>
        <v>23.565275316465002</v>
      </c>
      <c r="K26" s="73">
        <f t="shared" si="9"/>
        <v>33.64478132877985</v>
      </c>
      <c r="L26" s="73">
        <f t="shared" si="10"/>
        <v>61.00204739258136</v>
      </c>
      <c r="M26" s="73">
        <f t="shared" si="11"/>
        <v>99.196055018369975</v>
      </c>
      <c r="N26" s="73">
        <f t="shared" si="12"/>
        <v>149.63017130910714</v>
      </c>
      <c r="O26" s="73">
        <f t="shared" si="13"/>
        <v>213.63104509818072</v>
      </c>
      <c r="P26" s="73">
        <f t="shared" si="14"/>
        <v>292.46310846997346</v>
      </c>
      <c r="Q26" s="73">
        <f t="shared" si="15"/>
        <v>387.33885681279048</v>
      </c>
      <c r="R26" s="73">
        <f t="shared" si="16"/>
        <v>629.85568834902347</v>
      </c>
      <c r="S26" s="73">
        <f t="shared" si="17"/>
        <v>950.09236536903438</v>
      </c>
      <c r="T26" s="73">
        <f t="shared" si="18"/>
        <v>1356.4725828876717</v>
      </c>
    </row>
    <row r="27" spans="1:20" x14ac:dyDescent="0.2">
      <c r="A27" s="7">
        <f t="shared" si="19"/>
        <v>2.3000000000000013E-2</v>
      </c>
      <c r="B27" s="8">
        <f t="shared" si="0"/>
        <v>4.557782866307674E-2</v>
      </c>
      <c r="C27" s="8">
        <f t="shared" si="1"/>
        <v>0.28940117266477744</v>
      </c>
      <c r="D27" s="8">
        <f t="shared" si="2"/>
        <v>0.85325133682707588</v>
      </c>
      <c r="E27" s="8">
        <f t="shared" si="3"/>
        <v>1.8375829037155931</v>
      </c>
      <c r="F27" s="8">
        <f t="shared" si="4"/>
        <v>3.3317594870015803</v>
      </c>
      <c r="G27" s="8">
        <f t="shared" si="5"/>
        <v>5.4178082786902912</v>
      </c>
      <c r="H27" s="73">
        <f t="shared" si="6"/>
        <v>9.823140003524891</v>
      </c>
      <c r="I27" s="73">
        <f t="shared" si="7"/>
        <v>15.973508724582707</v>
      </c>
      <c r="J27" s="73">
        <f t="shared" si="8"/>
        <v>24.094898193523981</v>
      </c>
      <c r="K27" s="73">
        <f t="shared" si="9"/>
        <v>34.400938243819944</v>
      </c>
      <c r="L27" s="73">
        <f t="shared" si="10"/>
        <v>62.373051100905265</v>
      </c>
      <c r="M27" s="73">
        <f t="shared" si="11"/>
        <v>101.42545821210321</v>
      </c>
      <c r="N27" s="73">
        <f t="shared" si="12"/>
        <v>152.99306695786652</v>
      </c>
      <c r="O27" s="73">
        <f t="shared" si="13"/>
        <v>218.43234222773143</v>
      </c>
      <c r="P27" s="73">
        <f t="shared" si="14"/>
        <v>299.03613385844642</v>
      </c>
      <c r="Q27" s="73">
        <f t="shared" si="15"/>
        <v>396.0441877281732</v>
      </c>
      <c r="R27" s="73">
        <f t="shared" si="16"/>
        <v>644.01151624899717</v>
      </c>
      <c r="S27" s="73">
        <f t="shared" si="17"/>
        <v>971.44542173103412</v>
      </c>
      <c r="T27" s="73">
        <f t="shared" si="18"/>
        <v>1386.9589193447146</v>
      </c>
    </row>
    <row r="28" spans="1:20" x14ac:dyDescent="0.2">
      <c r="A28" s="7">
        <f t="shared" si="19"/>
        <v>2.4000000000000014E-2</v>
      </c>
      <c r="B28" s="8">
        <f t="shared" si="0"/>
        <v>4.6558109168696835E-2</v>
      </c>
      <c r="C28" s="8">
        <f t="shared" si="1"/>
        <v>0.29562556588815853</v>
      </c>
      <c r="D28" s="8">
        <f t="shared" si="2"/>
        <v>0.87160292742321743</v>
      </c>
      <c r="E28" s="8">
        <f t="shared" si="3"/>
        <v>1.877105337118228</v>
      </c>
      <c r="F28" s="8">
        <f t="shared" si="4"/>
        <v>3.4034184266730159</v>
      </c>
      <c r="G28" s="8">
        <f t="shared" si="5"/>
        <v>5.5343336155607101</v>
      </c>
      <c r="H28" s="73">
        <f t="shared" si="6"/>
        <v>10.034414496669697</v>
      </c>
      <c r="I28" s="73">
        <f t="shared" si="7"/>
        <v>16.317064345119455</v>
      </c>
      <c r="J28" s="73">
        <f t="shared" si="8"/>
        <v>24.613127334245359</v>
      </c>
      <c r="K28" s="73">
        <f t="shared" si="9"/>
        <v>35.140828013136151</v>
      </c>
      <c r="L28" s="73">
        <f t="shared" si="10"/>
        <v>63.714560511593717</v>
      </c>
      <c r="M28" s="73">
        <f t="shared" si="11"/>
        <v>103.60690042590171</v>
      </c>
      <c r="N28" s="73">
        <f t="shared" si="12"/>
        <v>156.28361689043328</v>
      </c>
      <c r="O28" s="73">
        <f t="shared" si="13"/>
        <v>223.13034942034366</v>
      </c>
      <c r="P28" s="73">
        <f t="shared" si="14"/>
        <v>305.46775425581984</v>
      </c>
      <c r="Q28" s="73">
        <f t="shared" si="15"/>
        <v>404.56224152718153</v>
      </c>
      <c r="R28" s="73">
        <f t="shared" si="16"/>
        <v>657.8628109089633</v>
      </c>
      <c r="S28" s="73">
        <f t="shared" si="17"/>
        <v>992.3391114290755</v>
      </c>
      <c r="T28" s="73">
        <f t="shared" si="18"/>
        <v>1416.7894055835418</v>
      </c>
    </row>
    <row r="29" spans="1:20" x14ac:dyDescent="0.2">
      <c r="A29" s="7">
        <f t="shared" si="19"/>
        <v>2.5000000000000015E-2</v>
      </c>
      <c r="B29" s="8">
        <f t="shared" si="0"/>
        <v>4.7518171188375979E-2</v>
      </c>
      <c r="C29" s="8">
        <f t="shared" si="1"/>
        <v>0.30172157972813202</v>
      </c>
      <c r="D29" s="8">
        <f t="shared" si="2"/>
        <v>0.88957601270956754</v>
      </c>
      <c r="E29" s="8">
        <f t="shared" si="3"/>
        <v>1.9158126122477748</v>
      </c>
      <c r="F29" s="8">
        <f t="shared" si="4"/>
        <v>3.4735993860561725</v>
      </c>
      <c r="G29" s="8">
        <f t="shared" si="5"/>
        <v>5.6484555935233747</v>
      </c>
      <c r="H29" s="73">
        <f t="shared" si="6"/>
        <v>10.241331410178022</v>
      </c>
      <c r="I29" s="73">
        <f t="shared" si="7"/>
        <v>16.653534060709678</v>
      </c>
      <c r="J29" s="73">
        <f t="shared" si="8"/>
        <v>25.120667892937615</v>
      </c>
      <c r="K29" s="73">
        <f t="shared" si="9"/>
        <v>35.865457404618653</v>
      </c>
      <c r="L29" s="73">
        <f t="shared" si="10"/>
        <v>65.028401016286224</v>
      </c>
      <c r="M29" s="73">
        <f t="shared" si="11"/>
        <v>105.74334994783513</v>
      </c>
      <c r="N29" s="73">
        <f t="shared" si="12"/>
        <v>159.50629855757174</v>
      </c>
      <c r="O29" s="73">
        <f t="shared" si="13"/>
        <v>227.73145925364929</v>
      </c>
      <c r="P29" s="73">
        <f t="shared" si="14"/>
        <v>311.7667211669347</v>
      </c>
      <c r="Q29" s="73">
        <f t="shared" si="15"/>
        <v>412.90460872425081</v>
      </c>
      <c r="R29" s="73">
        <f t="shared" si="16"/>
        <v>671.42841978333968</v>
      </c>
      <c r="S29" s="73">
        <f t="shared" si="17"/>
        <v>1012.8018645033724</v>
      </c>
      <c r="T29" s="73">
        <f t="shared" si="18"/>
        <v>1446.0046319419839</v>
      </c>
    </row>
    <row r="30" spans="1:20" x14ac:dyDescent="0.2">
      <c r="A30" s="7">
        <f>A29+0.001</f>
        <v>2.6000000000000016E-2</v>
      </c>
      <c r="B30" s="8">
        <f t="shared" si="0"/>
        <v>4.845921642795431E-2</v>
      </c>
      <c r="C30" s="8">
        <f t="shared" si="1"/>
        <v>0.30769684454115726</v>
      </c>
      <c r="D30" s="8">
        <f t="shared" si="2"/>
        <v>0.90719308952602951</v>
      </c>
      <c r="E30" s="8">
        <f t="shared" si="3"/>
        <v>1.953753178847714</v>
      </c>
      <c r="F30" s="8">
        <f t="shared" si="4"/>
        <v>3.5423902103808684</v>
      </c>
      <c r="G30" s="8">
        <f t="shared" si="5"/>
        <v>5.7603170586076011</v>
      </c>
      <c r="H30" s="73">
        <f t="shared" si="6"/>
        <v>10.444149741133689</v>
      </c>
      <c r="I30" s="73">
        <f t="shared" si="7"/>
        <v>16.983339029168146</v>
      </c>
      <c r="J30" s="73">
        <f t="shared" si="8"/>
        <v>25.618155156114529</v>
      </c>
      <c r="K30" s="73">
        <f t="shared" si="9"/>
        <v>36.575733434016271</v>
      </c>
      <c r="L30" s="73">
        <f t="shared" si="10"/>
        <v>66.316217143956067</v>
      </c>
      <c r="M30" s="73">
        <f t="shared" si="11"/>
        <v>107.83748096333639</v>
      </c>
      <c r="N30" s="73">
        <f t="shared" si="12"/>
        <v>162.66514577720301</v>
      </c>
      <c r="O30" s="73">
        <f t="shared" si="13"/>
        <v>232.24143091866355</v>
      </c>
      <c r="P30" s="73">
        <f t="shared" si="14"/>
        <v>317.94091898380816</v>
      </c>
      <c r="Q30" s="73">
        <f t="shared" si="15"/>
        <v>421.08173142746961</v>
      </c>
      <c r="R30" s="73">
        <f t="shared" si="16"/>
        <v>684.72532289120329</v>
      </c>
      <c r="S30" s="73">
        <f t="shared" si="17"/>
        <v>1032.8592941011702</v>
      </c>
      <c r="T30" s="73">
        <f t="shared" si="18"/>
        <v>1474.6411670035459</v>
      </c>
    </row>
    <row r="31" spans="1:20" x14ac:dyDescent="0.2">
      <c r="A31" s="7">
        <f t="shared" si="19"/>
        <v>2.7000000000000017E-2</v>
      </c>
      <c r="B31" s="8">
        <f t="shared" si="0"/>
        <v>4.9382332068613657E-2</v>
      </c>
      <c r="C31" s="8">
        <f t="shared" si="1"/>
        <v>0.31355826349744104</v>
      </c>
      <c r="D31" s="8">
        <f t="shared" si="2"/>
        <v>0.92447451072450482</v>
      </c>
      <c r="E31" s="8">
        <f t="shared" si="3"/>
        <v>1.9909708693166392</v>
      </c>
      <c r="F31" s="8">
        <f t="shared" si="4"/>
        <v>3.6098703730736101</v>
      </c>
      <c r="G31" s="8">
        <f t="shared" si="5"/>
        <v>5.8700472433674626</v>
      </c>
      <c r="H31" s="73">
        <f t="shared" si="6"/>
        <v>10.643103803747611</v>
      </c>
      <c r="I31" s="73">
        <f t="shared" si="7"/>
        <v>17.3068602712368</v>
      </c>
      <c r="J31" s="73">
        <f t="shared" si="8"/>
        <v>26.106163866379298</v>
      </c>
      <c r="K31" s="73">
        <f t="shared" si="9"/>
        <v>37.272476676898144</v>
      </c>
      <c r="L31" s="73">
        <f t="shared" si="10"/>
        <v>67.579496697102812</v>
      </c>
      <c r="M31" s="73">
        <f t="shared" si="11"/>
        <v>109.89171280331175</v>
      </c>
      <c r="N31" s="73">
        <f t="shared" si="12"/>
        <v>165.76380793737874</v>
      </c>
      <c r="O31" s="73">
        <f t="shared" si="13"/>
        <v>236.66547474547323</v>
      </c>
      <c r="P31" s="73">
        <f t="shared" si="14"/>
        <v>323.99748070217413</v>
      </c>
      <c r="Q31" s="73">
        <f t="shared" si="15"/>
        <v>429.10305659384989</v>
      </c>
      <c r="R31" s="73">
        <f t="shared" si="16"/>
        <v>697.76888202625719</v>
      </c>
      <c r="S31" s="73">
        <f t="shared" si="17"/>
        <v>1052.5345723921985</v>
      </c>
      <c r="T31" s="73">
        <f t="shared" si="18"/>
        <v>1502.7320943020704</v>
      </c>
    </row>
    <row r="32" spans="1:20" x14ac:dyDescent="0.2">
      <c r="A32" s="7">
        <f t="shared" si="19"/>
        <v>2.8000000000000018E-2</v>
      </c>
      <c r="B32" s="8">
        <f t="shared" si="0"/>
        <v>5.0288505488414958E-2</v>
      </c>
      <c r="C32" s="8">
        <f t="shared" si="1"/>
        <v>0.31931210605687388</v>
      </c>
      <c r="D32" s="8">
        <f t="shared" si="2"/>
        <v>0.94143876076717947</v>
      </c>
      <c r="E32" s="8">
        <f t="shared" si="3"/>
        <v>2.027505492243451</v>
      </c>
      <c r="F32" s="8">
        <f t="shared" si="4"/>
        <v>3.6761120519085102</v>
      </c>
      <c r="G32" s="8">
        <f t="shared" si="5"/>
        <v>5.9777635168218355</v>
      </c>
      <c r="H32" s="73">
        <f t="shared" si="6"/>
        <v>10.83840640221019</v>
      </c>
      <c r="I32" s="73">
        <f t="shared" si="7"/>
        <v>17.624443829992575</v>
      </c>
      <c r="J32" s="73">
        <f t="shared" si="8"/>
        <v>26.585216005023142</v>
      </c>
      <c r="K32" s="73">
        <f t="shared" si="9"/>
        <v>37.956432380080415</v>
      </c>
      <c r="L32" s="73">
        <f t="shared" si="10"/>
        <v>68.819590898109283</v>
      </c>
      <c r="M32" s="73">
        <f t="shared" si="11"/>
        <v>111.90824270433863</v>
      </c>
      <c r="N32" s="73">
        <f t="shared" si="12"/>
        <v>168.80559941270218</v>
      </c>
      <c r="O32" s="73">
        <f t="shared" si="13"/>
        <v>241.00832275639794</v>
      </c>
      <c r="P32" s="73">
        <f t="shared" si="14"/>
        <v>329.94288450949045</v>
      </c>
      <c r="Q32" s="73">
        <f t="shared" si="15"/>
        <v>436.97716395071927</v>
      </c>
      <c r="R32" s="73">
        <f t="shared" si="16"/>
        <v>710.57304877111892</v>
      </c>
      <c r="S32" s="73">
        <f t="shared" si="17"/>
        <v>1071.8487443433835</v>
      </c>
      <c r="T32" s="73">
        <f t="shared" si="18"/>
        <v>1530.3074603063899</v>
      </c>
    </row>
    <row r="33" spans="1:20" x14ac:dyDescent="0.2">
      <c r="A33" s="7">
        <f t="shared" si="19"/>
        <v>2.9000000000000019E-2</v>
      </c>
      <c r="B33" s="8">
        <f t="shared" si="0"/>
        <v>5.117863663660701E-2</v>
      </c>
      <c r="C33" s="8">
        <f t="shared" si="1"/>
        <v>0.32496408654099279</v>
      </c>
      <c r="D33" s="8">
        <f t="shared" si="2"/>
        <v>0.9581026873829197</v>
      </c>
      <c r="E33" s="8">
        <f t="shared" si="3"/>
        <v>2.0633933313082276</v>
      </c>
      <c r="F33" s="8">
        <f t="shared" si="4"/>
        <v>3.7411810335747444</v>
      </c>
      <c r="G33" s="8">
        <f t="shared" si="5"/>
        <v>6.0835728553808233</v>
      </c>
      <c r="H33" s="73">
        <f t="shared" si="6"/>
        <v>11.030251497658373</v>
      </c>
      <c r="I33" s="73">
        <f t="shared" si="7"/>
        <v>17.936405107629906</v>
      </c>
      <c r="J33" s="73">
        <f t="shared" si="8"/>
        <v>27.055787333752264</v>
      </c>
      <c r="K33" s="73">
        <f t="shared" si="9"/>
        <v>38.6282798014268</v>
      </c>
      <c r="L33" s="73">
        <f t="shared" si="10"/>
        <v>70.03773132342684</v>
      </c>
      <c r="M33" s="73">
        <f t="shared" si="11"/>
        <v>113.88907334551799</v>
      </c>
      <c r="N33" s="73">
        <f t="shared" si="12"/>
        <v>171.7935411017049</v>
      </c>
      <c r="O33" s="73">
        <f t="shared" si="13"/>
        <v>245.27428797002744</v>
      </c>
      <c r="P33" s="73">
        <f t="shared" si="14"/>
        <v>335.78303497277852</v>
      </c>
      <c r="Q33" s="73">
        <f t="shared" si="15"/>
        <v>444.71187352109553</v>
      </c>
      <c r="R33" s="73">
        <f t="shared" si="16"/>
        <v>723.15053934543459</v>
      </c>
      <c r="S33" s="73">
        <f t="shared" si="17"/>
        <v>1090.8209914647539</v>
      </c>
      <c r="T33" s="73">
        <f t="shared" si="18"/>
        <v>1557.3946509774908</v>
      </c>
    </row>
    <row r="34" spans="1:20" x14ac:dyDescent="0.2">
      <c r="A34" s="9">
        <f>A33+0.001</f>
        <v>3.000000000000002E-2</v>
      </c>
      <c r="B34" s="10">
        <f t="shared" si="0"/>
        <v>5.2053548502531168E-2</v>
      </c>
      <c r="C34" s="10">
        <f t="shared" si="1"/>
        <v>0.33051943060638272</v>
      </c>
      <c r="D34" s="10">
        <f t="shared" si="2"/>
        <v>0.97448169755306491</v>
      </c>
      <c r="E34" s="10">
        <f t="shared" si="3"/>
        <v>2.0986675673620088</v>
      </c>
      <c r="F34" s="10">
        <f t="shared" si="4"/>
        <v>3.8051374789581236</v>
      </c>
      <c r="G34" s="10">
        <f t="shared" si="5"/>
        <v>6.1875730872779675</v>
      </c>
      <c r="H34" s="74">
        <f t="shared" si="6"/>
        <v>11.218816464481391</v>
      </c>
      <c r="I34" s="74">
        <f t="shared" si="7"/>
        <v>18.243032534462596</v>
      </c>
      <c r="J34" s="74">
        <f t="shared" si="8"/>
        <v>27.518312929115403</v>
      </c>
      <c r="K34" s="74">
        <f t="shared" si="9"/>
        <v>39.288640111500655</v>
      </c>
      <c r="L34" s="74">
        <f t="shared" si="10"/>
        <v>71.235044230223664</v>
      </c>
      <c r="M34" s="74">
        <f t="shared" si="11"/>
        <v>115.83603614518405</v>
      </c>
      <c r="N34" s="74">
        <f t="shared" si="12"/>
        <v>174.73039556827158</v>
      </c>
      <c r="O34" s="74">
        <f t="shared" si="13"/>
        <v>249.46731457358462</v>
      </c>
      <c r="P34" s="74">
        <f t="shared" si="14"/>
        <v>341.52333172510691</v>
      </c>
      <c r="Q34" s="74">
        <f t="shared" si="15"/>
        <v>452.31433659223308</v>
      </c>
      <c r="R34" s="74">
        <f t="shared" si="16"/>
        <v>735.51298253076618</v>
      </c>
      <c r="S34" s="74">
        <f t="shared" si="17"/>
        <v>1109.4688549435757</v>
      </c>
      <c r="T34" s="74">
        <f t="shared" si="18"/>
        <v>1584.0187103431597</v>
      </c>
    </row>
    <row r="35" spans="1:20" x14ac:dyDescent="0.2">
      <c r="A35" s="7">
        <f t="shared" ref="A35:A54" si="20">A34+0.001</f>
        <v>3.1000000000000021E-2</v>
      </c>
      <c r="B35" s="8">
        <f t="shared" si="0"/>
        <v>5.2913996025899204E-2</v>
      </c>
      <c r="C35" s="8">
        <f t="shared" si="1"/>
        <v>0.33598293182141409</v>
      </c>
      <c r="D35" s="8">
        <f t="shared" si="2"/>
        <v>0.9905899243185512</v>
      </c>
      <c r="E35" s="8">
        <f t="shared" si="3"/>
        <v>2.13335863766669</v>
      </c>
      <c r="F35" s="8">
        <f t="shared" si="4"/>
        <v>3.8680365744863598</v>
      </c>
      <c r="G35" s="8">
        <f t="shared" si="5"/>
        <v>6.2898539517294685</v>
      </c>
      <c r="H35" s="73">
        <f t="shared" si="6"/>
        <v>11.404264010704182</v>
      </c>
      <c r="I35" s="73">
        <f t="shared" si="7"/>
        <v>18.544590691679055</v>
      </c>
      <c r="J35" s="73">
        <f t="shared" si="8"/>
        <v>27.973191892957274</v>
      </c>
      <c r="K35" s="73">
        <f t="shared" si="9"/>
        <v>39.938083118806773</v>
      </c>
      <c r="L35" s="73">
        <f t="shared" si="10"/>
        <v>72.412562750059593</v>
      </c>
      <c r="M35" s="73">
        <f t="shared" si="11"/>
        <v>117.75081108916403</v>
      </c>
      <c r="N35" s="73">
        <f t="shared" si="12"/>
        <v>177.61869695115473</v>
      </c>
      <c r="O35" s="73">
        <f t="shared" si="13"/>
        <v>253.59102062554911</v>
      </c>
      <c r="P35" s="73">
        <f t="shared" si="14"/>
        <v>347.1687279259246</v>
      </c>
      <c r="Q35" s="73">
        <f t="shared" si="15"/>
        <v>459.79111314063147</v>
      </c>
      <c r="R35" s="73">
        <f t="shared" si="16"/>
        <v>747.67104557219091</v>
      </c>
      <c r="S35" s="73">
        <f t="shared" si="17"/>
        <v>1127.8084255579354</v>
      </c>
      <c r="T35" s="73">
        <f t="shared" si="18"/>
        <v>1610.2026116427439</v>
      </c>
    </row>
    <row r="36" spans="1:20" x14ac:dyDescent="0.2">
      <c r="A36" s="7">
        <f t="shared" si="20"/>
        <v>3.2000000000000021E-2</v>
      </c>
      <c r="B36" s="8">
        <f t="shared" si="0"/>
        <v>5.3760673723014199E-2</v>
      </c>
      <c r="C36" s="8">
        <f t="shared" si="1"/>
        <v>0.34135900008972747</v>
      </c>
      <c r="D36" s="8">
        <f t="shared" si="2"/>
        <v>1.0064403695485209</v>
      </c>
      <c r="E36" s="8">
        <f t="shared" si="3"/>
        <v>2.1674945433649841</v>
      </c>
      <c r="F36" s="8">
        <f t="shared" si="4"/>
        <v>3.9299290896091965</v>
      </c>
      <c r="G36" s="8">
        <f t="shared" si="5"/>
        <v>6.3904980054583405</v>
      </c>
      <c r="H36" s="73">
        <f t="shared" si="6"/>
        <v>11.586743821625065</v>
      </c>
      <c r="I36" s="73">
        <f t="shared" si="7"/>
        <v>18.841322984078325</v>
      </c>
      <c r="J36" s="73">
        <f t="shared" si="8"/>
        <v>28.420791384050187</v>
      </c>
      <c r="K36" s="73">
        <f t="shared" si="9"/>
        <v>40.577133025861002</v>
      </c>
      <c r="L36" s="73">
        <f t="shared" si="10"/>
        <v>73.571237325334664</v>
      </c>
      <c r="M36" s="73">
        <f t="shared" si="11"/>
        <v>119.6349437015942</v>
      </c>
      <c r="N36" s="73">
        <f t="shared" si="12"/>
        <v>180.46077656324002</v>
      </c>
      <c r="O36" s="73">
        <f t="shared" si="13"/>
        <v>257.64873460442135</v>
      </c>
      <c r="P36" s="73">
        <f t="shared" si="14"/>
        <v>352.72378029669608</v>
      </c>
      <c r="Q36" s="73">
        <f t="shared" si="15"/>
        <v>467.14823809935325</v>
      </c>
      <c r="R36" s="73">
        <f t="shared" si="16"/>
        <v>759.63454193626774</v>
      </c>
      <c r="S36" s="73">
        <f t="shared" si="17"/>
        <v>1145.8545062219416</v>
      </c>
      <c r="T36" s="73">
        <f t="shared" si="18"/>
        <v>1635.9674893973352</v>
      </c>
    </row>
    <row r="37" spans="1:20" x14ac:dyDescent="0.2">
      <c r="A37" s="7">
        <f t="shared" si="20"/>
        <v>3.3000000000000022E-2</v>
      </c>
      <c r="B37" s="8">
        <f t="shared" ref="B37:B60" si="21">(1.49/$J$1)*($B$90)^(2/3)*A37^(1/2)*$B$89</f>
        <v>5.4594222248108844E-2</v>
      </c>
      <c r="C37" s="8">
        <f t="shared" ref="C37:C60" si="22">(1.49/$J$1)*($C$90)^(2/3)*A37^(1/2)*$C$89</f>
        <v>0.34665170331213457</v>
      </c>
      <c r="D37" s="8">
        <f t="shared" ref="D37:D60" si="23">(1.49/$J$1)*($D$90)^(2/3)*A37^(1/2)*$D$89</f>
        <v>1.0220450267735239</v>
      </c>
      <c r="E37" s="8">
        <f t="shared" ref="E37:E60" si="24">(1.49/$J$1)*($E$90)^(2/3)*A37^(1/2)*$E$89</f>
        <v>2.201101114017002</v>
      </c>
      <c r="F37" s="8">
        <f t="shared" ref="F37:F60" si="25">(1.49/$J$1)*($F$90)^(2/3)*A37^(1/2)*$F$89</f>
        <v>3.9908618564351439</v>
      </c>
      <c r="G37" s="8">
        <f t="shared" ref="G37:G60" si="26">(1.49/$J$1)*($G$90)^(2/3)*A37^(1/2)*$G$89</f>
        <v>6.4895814026366345</v>
      </c>
      <c r="H37" s="73">
        <f t="shared" ref="H37:H60" si="27">(1.49/$J$1)*($H$90)^(2/3)*A37^(1/2)*$H$89</f>
        <v>11.766393973945059</v>
      </c>
      <c r="I37" s="73">
        <f t="shared" ref="I37:I60" si="28">(1.49/$J$1)*($I$90)^(2/3)*A37^(1/2)*$I$89</f>
        <v>19.133453939600319</v>
      </c>
      <c r="J37" s="73">
        <f t="shared" ref="J37:J60" si="29">(1.49/$J$1)*($J$90)^(2/3)*A37^(1/2)*$J$89</f>
        <v>28.861450086771317</v>
      </c>
      <c r="K37" s="73">
        <f t="shared" ref="K37:K60" si="30">(1.49/$J$1)*($K$90)^(2/3)*A37^(1/2)*$K$89</f>
        <v>41.206273381514613</v>
      </c>
      <c r="L37" s="73">
        <f t="shared" ref="L37:L60" si="31">(1.49/$J$1)*($L$90)^(2/3)*A37^(1/2)*$L$89</f>
        <v>74.711944688450686</v>
      </c>
      <c r="M37" s="73">
        <f t="shared" ref="M37:M60" si="32">(1.49/$J$1)*($M$90)^(2/3)*A37^(1/2)*$M$89</f>
        <v>121.48985964602653</v>
      </c>
      <c r="N37" s="73">
        <f t="shared" ref="N37:N60" si="33">(1.49/$J$1)*($N$90)^(2/3)*A37^(1/2)*$N$89</f>
        <v>183.25878491627384</v>
      </c>
      <c r="O37" s="73">
        <f t="shared" ref="O37:O60" si="34">(1.49/$J$1)*($O$90)^(2/3)*A37^(1/2)*$O$89</f>
        <v>261.64352685402213</v>
      </c>
      <c r="P37" s="73">
        <f t="shared" ref="P37:P60" si="35">(1.49/$J$1)*($P$90)^(2/3)*A37^(1/2)*$P$89</f>
        <v>358.19269216984196</v>
      </c>
      <c r="Q37" s="73">
        <f t="shared" ref="Q37:Q60" si="36">(1.49/$J$1)*($Q$90)^(2/3)*A37^(1/2)*$Q$89</f>
        <v>474.39127837214625</v>
      </c>
      <c r="R37" s="73">
        <f t="shared" ref="R37:R60" si="37">(1.49/$J$1)*($R$90)^(2/3)*A37^(1/2)*$R$89</f>
        <v>771.41252402228565</v>
      </c>
      <c r="S37" s="73">
        <f t="shared" ref="S37:S60" si="38">(1.49/$J$1)*($S$90)^(2/3)*A37^(1/2)*$S$89</f>
        <v>1163.6207518340286</v>
      </c>
      <c r="T37" s="73">
        <f t="shared" ref="T37:T60" si="39">(1.49/$J$1)*($T$90)^(2/3)*A37^(1/2)*$T$89</f>
        <v>1661.3328390749784</v>
      </c>
    </row>
    <row r="38" spans="1:20" x14ac:dyDescent="0.2">
      <c r="A38" s="7">
        <f t="shared" si="20"/>
        <v>3.4000000000000023E-2</v>
      </c>
      <c r="B38" s="8">
        <f t="shared" si="21"/>
        <v>5.541523406608885E-2</v>
      </c>
      <c r="C38" s="8">
        <f t="shared" si="22"/>
        <v>0.35186480340629372</v>
      </c>
      <c r="D38" s="8">
        <f t="shared" si="23"/>
        <v>1.0374149873835556</v>
      </c>
      <c r="E38" s="8">
        <f t="shared" si="24"/>
        <v>2.2342022363109368</v>
      </c>
      <c r="F38" s="8">
        <f t="shared" si="25"/>
        <v>4.050878184411542</v>
      </c>
      <c r="G38" s="8">
        <f t="shared" si="26"/>
        <v>6.5871745692009309</v>
      </c>
      <c r="H38" s="73">
        <f t="shared" si="27"/>
        <v>11.943342158383246</v>
      </c>
      <c r="I38" s="73">
        <f t="shared" si="28"/>
        <v>19.421191197433167</v>
      </c>
      <c r="J38" s="73">
        <f t="shared" si="29"/>
        <v>29.295481210020817</v>
      </c>
      <c r="K38" s="73">
        <f t="shared" si="30"/>
        <v>41.825951362590914</v>
      </c>
      <c r="L38" s="73">
        <f t="shared" si="31"/>
        <v>75.835495624934836</v>
      </c>
      <c r="M38" s="73">
        <f t="shared" si="32"/>
        <v>123.31687734912379</v>
      </c>
      <c r="N38" s="73">
        <f t="shared" si="33"/>
        <v>186.01471076280663</v>
      </c>
      <c r="O38" s="73">
        <f t="shared" si="34"/>
        <v>265.57823677019024</v>
      </c>
      <c r="P38" s="73">
        <f t="shared" si="35"/>
        <v>363.5793507076088</v>
      </c>
      <c r="Q38" s="73">
        <f t="shared" si="36"/>
        <v>481.52538212620539</v>
      </c>
      <c r="R38" s="73">
        <f t="shared" si="37"/>
        <v>783.01336331773007</v>
      </c>
      <c r="S38" s="73">
        <f t="shared" si="38"/>
        <v>1181.1197901857583</v>
      </c>
      <c r="T38" s="73">
        <f t="shared" si="39"/>
        <v>1686.3166897154383</v>
      </c>
    </row>
    <row r="39" spans="1:20" x14ac:dyDescent="0.2">
      <c r="A39" s="7">
        <f t="shared" si="20"/>
        <v>3.5000000000000024E-2</v>
      </c>
      <c r="B39" s="8">
        <f t="shared" si="21"/>
        <v>5.6224258379483555E-2</v>
      </c>
      <c r="C39" s="8">
        <f t="shared" si="22"/>
        <v>0.35700178759089612</v>
      </c>
      <c r="D39" s="8">
        <f t="shared" si="23"/>
        <v>1.0525605328642877</v>
      </c>
      <c r="E39" s="8">
        <f t="shared" si="24"/>
        <v>2.2668200527052647</v>
      </c>
      <c r="F39" s="8">
        <f t="shared" si="25"/>
        <v>4.1100182204868325</v>
      </c>
      <c r="G39" s="8">
        <f t="shared" si="26"/>
        <v>6.6833427885159162</v>
      </c>
      <c r="H39" s="73">
        <f t="shared" si="27"/>
        <v>12.117706741555455</v>
      </c>
      <c r="I39" s="73">
        <f t="shared" si="28"/>
        <v>19.704727234745075</v>
      </c>
      <c r="J39" s="73">
        <f t="shared" si="29"/>
        <v>29.723175091873568</v>
      </c>
      <c r="K39" s="73">
        <f t="shared" si="30"/>
        <v>42.436581492616973</v>
      </c>
      <c r="L39" s="73">
        <f t="shared" si="31"/>
        <v>76.942641715949094</v>
      </c>
      <c r="M39" s="73">
        <f t="shared" si="32"/>
        <v>125.11721896472305</v>
      </c>
      <c r="N39" s="73">
        <f t="shared" si="33"/>
        <v>188.73039763470032</v>
      </c>
      <c r="O39" s="73">
        <f t="shared" si="34"/>
        <v>269.45549641325766</v>
      </c>
      <c r="P39" s="73">
        <f t="shared" si="35"/>
        <v>368.88735922779148</v>
      </c>
      <c r="Q39" s="73">
        <f t="shared" si="36"/>
        <v>488.55532160443943</v>
      </c>
      <c r="R39" s="73">
        <f t="shared" si="37"/>
        <v>794.44482001574761</v>
      </c>
      <c r="S39" s="73">
        <f t="shared" si="38"/>
        <v>1198.3633269747997</v>
      </c>
      <c r="T39" s="73">
        <f t="shared" si="39"/>
        <v>1710.9357538600746</v>
      </c>
    </row>
    <row r="40" spans="1:20" x14ac:dyDescent="0.2">
      <c r="A40" s="7">
        <f t="shared" si="20"/>
        <v>3.6000000000000025E-2</v>
      </c>
      <c r="B40" s="8">
        <f t="shared" si="21"/>
        <v>5.7021805426051175E-2</v>
      </c>
      <c r="C40" s="8">
        <f t="shared" si="22"/>
        <v>0.36206589567375846</v>
      </c>
      <c r="D40" s="8">
        <f t="shared" si="23"/>
        <v>1.0674912152514808</v>
      </c>
      <c r="E40" s="8">
        <f t="shared" si="24"/>
        <v>2.2989751346973297</v>
      </c>
      <c r="F40" s="8">
        <f t="shared" si="25"/>
        <v>4.1683192632674073</v>
      </c>
      <c r="G40" s="8">
        <f t="shared" si="26"/>
        <v>6.7781467122280494</v>
      </c>
      <c r="H40" s="73">
        <f t="shared" si="27"/>
        <v>12.289597692213626</v>
      </c>
      <c r="I40" s="73">
        <f t="shared" si="28"/>
        <v>19.984240872851611</v>
      </c>
      <c r="J40" s="73">
        <f t="shared" si="29"/>
        <v>30.144801471525138</v>
      </c>
      <c r="K40" s="73">
        <f t="shared" si="30"/>
        <v>43.03854888554239</v>
      </c>
      <c r="L40" s="73">
        <f t="shared" si="31"/>
        <v>78.034081219543467</v>
      </c>
      <c r="M40" s="73">
        <f t="shared" si="32"/>
        <v>126.89201993740214</v>
      </c>
      <c r="N40" s="73">
        <f t="shared" si="33"/>
        <v>191.40755826908611</v>
      </c>
      <c r="O40" s="73">
        <f t="shared" si="34"/>
        <v>273.27775110437909</v>
      </c>
      <c r="P40" s="73">
        <f t="shared" si="35"/>
        <v>374.12006540032161</v>
      </c>
      <c r="Q40" s="73">
        <f t="shared" si="36"/>
        <v>495.48553046910092</v>
      </c>
      <c r="R40" s="73">
        <f t="shared" si="37"/>
        <v>805.71410374000754</v>
      </c>
      <c r="S40" s="73">
        <f t="shared" si="38"/>
        <v>1215.3622374040469</v>
      </c>
      <c r="T40" s="73">
        <f t="shared" si="39"/>
        <v>1735.2055583303807</v>
      </c>
    </row>
    <row r="41" spans="1:20" x14ac:dyDescent="0.2">
      <c r="A41" s="7">
        <f t="shared" si="20"/>
        <v>3.7000000000000026E-2</v>
      </c>
      <c r="B41" s="8">
        <f t="shared" si="21"/>
        <v>5.7808350242589956E-2</v>
      </c>
      <c r="C41" s="8">
        <f t="shared" si="22"/>
        <v>0.36706014395053366</v>
      </c>
      <c r="D41" s="8">
        <f t="shared" si="23"/>
        <v>1.08221592759237</v>
      </c>
      <c r="E41" s="8">
        <f t="shared" si="24"/>
        <v>2.3306866345707031</v>
      </c>
      <c r="F41" s="8">
        <f t="shared" si="25"/>
        <v>4.2258160381538774</v>
      </c>
      <c r="G41" s="8">
        <f t="shared" si="26"/>
        <v>6.8716428076674756</v>
      </c>
      <c r="H41" s="73">
        <f t="shared" si="27"/>
        <v>12.459117392439421</v>
      </c>
      <c r="I41" s="73">
        <f t="shared" si="28"/>
        <v>20.259898596305995</v>
      </c>
      <c r="J41" s="73">
        <f t="shared" si="29"/>
        <v>30.560611479045289</v>
      </c>
      <c r="K41" s="73">
        <f t="shared" si="30"/>
        <v>43.632212086564238</v>
      </c>
      <c r="L41" s="73">
        <f t="shared" si="31"/>
        <v>79.110464221414489</v>
      </c>
      <c r="M41" s="73">
        <f t="shared" si="32"/>
        <v>128.64233737818074</v>
      </c>
      <c r="N41" s="73">
        <f t="shared" si="33"/>
        <v>194.04778724251167</v>
      </c>
      <c r="O41" s="73">
        <f t="shared" si="34"/>
        <v>277.04727746364671</v>
      </c>
      <c r="P41" s="73">
        <f t="shared" si="35"/>
        <v>379.28058594163258</v>
      </c>
      <c r="Q41" s="73">
        <f t="shared" si="36"/>
        <v>502.32013650706392</v>
      </c>
      <c r="R41" s="73">
        <f t="shared" si="37"/>
        <v>816.82792672708854</v>
      </c>
      <c r="S41" s="73">
        <f t="shared" si="38"/>
        <v>1232.1266464034575</v>
      </c>
      <c r="T41" s="73">
        <f t="shared" si="39"/>
        <v>1759.1405587628738</v>
      </c>
    </row>
    <row r="42" spans="1:20" x14ac:dyDescent="0.2">
      <c r="A42" s="7">
        <f t="shared" si="20"/>
        <v>3.8000000000000027E-2</v>
      </c>
      <c r="B42" s="8">
        <f t="shared" si="21"/>
        <v>5.8584335973820366E-2</v>
      </c>
      <c r="C42" s="8">
        <f t="shared" si="22"/>
        <v>0.37198734621480356</v>
      </c>
      <c r="D42" s="8">
        <f t="shared" si="23"/>
        <v>1.0967429658904331</v>
      </c>
      <c r="E42" s="8">
        <f t="shared" si="24"/>
        <v>2.3619724188009514</v>
      </c>
      <c r="F42" s="8">
        <f t="shared" si="25"/>
        <v>4.2825409392218221</v>
      </c>
      <c r="G42" s="8">
        <f t="shared" si="26"/>
        <v>6.9638837511727871</v>
      </c>
      <c r="H42" s="73">
        <f t="shared" si="27"/>
        <v>12.626361350789482</v>
      </c>
      <c r="I42" s="73">
        <f t="shared" si="28"/>
        <v>20.531855712551906</v>
      </c>
      <c r="J42" s="73">
        <f t="shared" si="29"/>
        <v>30.97083938463156</v>
      </c>
      <c r="K42" s="73">
        <f t="shared" si="30"/>
        <v>44.217905569583721</v>
      </c>
      <c r="L42" s="73">
        <f t="shared" si="31"/>
        <v>80.172397163095368</v>
      </c>
      <c r="M42" s="73">
        <f t="shared" si="32"/>
        <v>130.36915742785672</v>
      </c>
      <c r="N42" s="73">
        <f t="shared" si="33"/>
        <v>196.65257207800911</v>
      </c>
      <c r="O42" s="73">
        <f t="shared" si="34"/>
        <v>280.76619926795087</v>
      </c>
      <c r="P42" s="73">
        <f t="shared" si="35"/>
        <v>384.37182832423531</v>
      </c>
      <c r="Q42" s="73">
        <f t="shared" si="36"/>
        <v>509.06299038203957</v>
      </c>
      <c r="R42" s="73">
        <f t="shared" si="37"/>
        <v>827.79255058075034</v>
      </c>
      <c r="S42" s="73">
        <f t="shared" si="38"/>
        <v>1248.6659991555355</v>
      </c>
      <c r="T42" s="73">
        <f t="shared" si="39"/>
        <v>1782.7542403002335</v>
      </c>
    </row>
    <row r="43" spans="1:20" x14ac:dyDescent="0.2">
      <c r="A43" s="7">
        <f t="shared" si="20"/>
        <v>3.9000000000000028E-2</v>
      </c>
      <c r="B43" s="8">
        <f t="shared" si="21"/>
        <v>5.9350176791792074E-2</v>
      </c>
      <c r="C43" s="8">
        <f t="shared" si="22"/>
        <v>0.37685013229515746</v>
      </c>
      <c r="D43" s="8">
        <f t="shared" si="23"/>
        <v>1.1110800837588952</v>
      </c>
      <c r="E43" s="8">
        <f t="shared" si="24"/>
        <v>2.3928491857587519</v>
      </c>
      <c r="F43" s="8">
        <f t="shared" si="25"/>
        <v>4.338524242631741</v>
      </c>
      <c r="G43" s="8">
        <f t="shared" si="26"/>
        <v>7.054918775119142</v>
      </c>
      <c r="H43" s="73">
        <f t="shared" si="27"/>
        <v>12.791418831499278</v>
      </c>
      <c r="I43" s="73">
        <f t="shared" si="28"/>
        <v>20.800257375078296</v>
      </c>
      <c r="J43" s="73">
        <f t="shared" si="29"/>
        <v>31.375704141965262</v>
      </c>
      <c r="K43" s="73">
        <f t="shared" si="30"/>
        <v>44.795941940697304</v>
      </c>
      <c r="L43" s="73">
        <f t="shared" si="31"/>
        <v>81.220446837151158</v>
      </c>
      <c r="M43" s="73">
        <f t="shared" si="32"/>
        <v>132.07340175363433</v>
      </c>
      <c r="N43" s="73">
        <f t="shared" si="33"/>
        <v>199.22330304479459</v>
      </c>
      <c r="O43" s="73">
        <f t="shared" si="34"/>
        <v>284.43650144227718</v>
      </c>
      <c r="P43" s="73">
        <f t="shared" si="35"/>
        <v>389.39650993094773</v>
      </c>
      <c r="Q43" s="73">
        <f t="shared" si="36"/>
        <v>515.717691002484</v>
      </c>
      <c r="R43" s="73">
        <f t="shared" si="37"/>
        <v>838.61382752295117</v>
      </c>
      <c r="S43" s="73">
        <f t="shared" si="38"/>
        <v>1264.9891233195453</v>
      </c>
      <c r="T43" s="73">
        <f t="shared" si="39"/>
        <v>1806.0592064305004</v>
      </c>
    </row>
    <row r="44" spans="1:20" x14ac:dyDescent="0.2">
      <c r="A44" s="9">
        <f t="shared" si="20"/>
        <v>4.0000000000000029E-2</v>
      </c>
      <c r="B44" s="10">
        <f t="shared" si="21"/>
        <v>6.0106260480423231E-2</v>
      </c>
      <c r="C44" s="10">
        <f t="shared" si="22"/>
        <v>0.38165096446599378</v>
      </c>
      <c r="D44" s="10">
        <f t="shared" si="23"/>
        <v>1.1252345408052509</v>
      </c>
      <c r="E44" s="10">
        <f t="shared" si="24"/>
        <v>2.423332569911985</v>
      </c>
      <c r="F44" s="10">
        <f t="shared" si="25"/>
        <v>4.3937942955600127</v>
      </c>
      <c r="G44" s="10">
        <f t="shared" si="26"/>
        <v>7.1447939751408365</v>
      </c>
      <c r="H44" s="74">
        <f t="shared" si="27"/>
        <v>12.954373411514673</v>
      </c>
      <c r="I44" s="74">
        <f t="shared" si="28"/>
        <v>21.065239489214161</v>
      </c>
      <c r="J44" s="74">
        <f t="shared" si="29"/>
        <v>31.775410754538274</v>
      </c>
      <c r="K44" s="74">
        <f t="shared" si="30"/>
        <v>45.366613888938467</v>
      </c>
      <c r="L44" s="74">
        <f t="shared" si="31"/>
        <v>82.255143924109063</v>
      </c>
      <c r="M44" s="74">
        <f t="shared" si="32"/>
        <v>133.75593330056248</v>
      </c>
      <c r="N44" s="74">
        <f t="shared" si="33"/>
        <v>201.76128183390276</v>
      </c>
      <c r="O44" s="74">
        <f t="shared" si="34"/>
        <v>288.06004244614422</v>
      </c>
      <c r="P44" s="74">
        <f t="shared" si="35"/>
        <v>394.35717501205664</v>
      </c>
      <c r="Q44" s="74">
        <f t="shared" si="36"/>
        <v>522.28760797970551</v>
      </c>
      <c r="R44" s="74">
        <f t="shared" si="37"/>
        <v>849.29723691320476</v>
      </c>
      <c r="S44" s="74">
        <f t="shared" si="38"/>
        <v>1281.1042841183585</v>
      </c>
      <c r="T44" s="74">
        <f t="shared" si="39"/>
        <v>1829.0672576360541</v>
      </c>
    </row>
    <row r="45" spans="1:20" x14ac:dyDescent="0.2">
      <c r="A45" s="7">
        <f t="shared" si="20"/>
        <v>4.1000000000000029E-2</v>
      </c>
      <c r="B45" s="8">
        <f t="shared" si="21"/>
        <v>6.0852950730954695E-2</v>
      </c>
      <c r="C45" s="8">
        <f t="shared" si="22"/>
        <v>0.38639215202274602</v>
      </c>
      <c r="D45" s="8">
        <f t="shared" si="23"/>
        <v>1.1392131456039005</v>
      </c>
      <c r="E45" s="8">
        <f t="shared" si="24"/>
        <v>2.4534372343726529</v>
      </c>
      <c r="F45" s="8">
        <f t="shared" si="25"/>
        <v>4.4483776839976281</v>
      </c>
      <c r="G45" s="8">
        <f t="shared" si="26"/>
        <v>7.2335525829905345</v>
      </c>
      <c r="H45" s="73">
        <f t="shared" si="27"/>
        <v>13.115303475218644</v>
      </c>
      <c r="I45" s="73">
        <f t="shared" si="28"/>
        <v>21.326929516608722</v>
      </c>
      <c r="J45" s="73">
        <f t="shared" si="29"/>
        <v>32.170151489154001</v>
      </c>
      <c r="K45" s="73">
        <f t="shared" si="30"/>
        <v>45.930195918825831</v>
      </c>
      <c r="L45" s="73">
        <f t="shared" si="31"/>
        <v>83.276986133777044</v>
      </c>
      <c r="M45" s="73">
        <f t="shared" si="32"/>
        <v>135.41756139966535</v>
      </c>
      <c r="N45" s="73">
        <f t="shared" si="33"/>
        <v>204.26772926343756</v>
      </c>
      <c r="O45" s="73">
        <f t="shared" si="34"/>
        <v>291.63856527459853</v>
      </c>
      <c r="P45" s="73">
        <f t="shared" si="35"/>
        <v>399.25620974579363</v>
      </c>
      <c r="Q45" s="73">
        <f t="shared" si="36"/>
        <v>528.77590157399538</v>
      </c>
      <c r="R45" s="73">
        <f t="shared" si="37"/>
        <v>859.84791768318792</v>
      </c>
      <c r="S45" s="73">
        <f t="shared" si="38"/>
        <v>1297.0192332637448</v>
      </c>
      <c r="T45" s="73">
        <f t="shared" si="39"/>
        <v>1851.7894612455768</v>
      </c>
    </row>
    <row r="46" spans="1:20" x14ac:dyDescent="0.2">
      <c r="A46" s="7">
        <f t="shared" si="20"/>
        <v>4.200000000000003E-2</v>
      </c>
      <c r="B46" s="8">
        <f t="shared" si="21"/>
        <v>6.1590589186883996E-2</v>
      </c>
      <c r="C46" s="8">
        <f t="shared" si="22"/>
        <v>0.39107586426640339</v>
      </c>
      <c r="D46" s="8">
        <f t="shared" si="23"/>
        <v>1.1530222939788564</v>
      </c>
      <c r="E46" s="8">
        <f t="shared" si="24"/>
        <v>2.4831769533434458</v>
      </c>
      <c r="F46" s="8">
        <f t="shared" si="25"/>
        <v>4.5022993822357593</v>
      </c>
      <c r="G46" s="8">
        <f t="shared" si="26"/>
        <v>7.3212352096192914</v>
      </c>
      <c r="H46" s="73">
        <f t="shared" si="27"/>
        <v>13.274282655164692</v>
      </c>
      <c r="I46" s="73">
        <f t="shared" si="28"/>
        <v>21.585447191912543</v>
      </c>
      <c r="J46" s="73">
        <f t="shared" si="29"/>
        <v>32.560106956989685</v>
      </c>
      <c r="K46" s="73">
        <f t="shared" si="30"/>
        <v>46.486945893825137</v>
      </c>
      <c r="L46" s="73">
        <f t="shared" si="31"/>
        <v>84.286441003726637</v>
      </c>
      <c r="M46" s="73">
        <f t="shared" si="32"/>
        <v>137.05904631858394</v>
      </c>
      <c r="N46" s="73">
        <f t="shared" si="33"/>
        <v>206.74379214289004</v>
      </c>
      <c r="O46" s="73">
        <f t="shared" si="34"/>
        <v>295.17370725858723</v>
      </c>
      <c r="P46" s="73">
        <f t="shared" si="35"/>
        <v>404.09585565514573</v>
      </c>
      <c r="Q46" s="73">
        <f t="shared" si="36"/>
        <v>535.18554046388499</v>
      </c>
      <c r="R46" s="73">
        <f t="shared" si="37"/>
        <v>870.2706972315134</v>
      </c>
      <c r="S46" s="73">
        <f t="shared" si="38"/>
        <v>1312.7412525420737</v>
      </c>
      <c r="T46" s="73">
        <f t="shared" si="39"/>
        <v>1874.2362136625386</v>
      </c>
    </row>
    <row r="47" spans="1:20" x14ac:dyDescent="0.2">
      <c r="A47" s="7">
        <f t="shared" si="20"/>
        <v>4.3000000000000031E-2</v>
      </c>
      <c r="B47" s="8">
        <f t="shared" si="21"/>
        <v>6.2319497271006795E-2</v>
      </c>
      <c r="C47" s="8">
        <f t="shared" si="22"/>
        <v>0.39570414210450205</v>
      </c>
      <c r="D47" s="8">
        <f t="shared" si="23"/>
        <v>1.1666680032073367</v>
      </c>
      <c r="E47" s="8">
        <f t="shared" si="24"/>
        <v>2.5125646857794419</v>
      </c>
      <c r="F47" s="8">
        <f t="shared" si="25"/>
        <v>4.5555828864233048</v>
      </c>
      <c r="G47" s="8">
        <f t="shared" si="26"/>
        <v>7.4078800623558596</v>
      </c>
      <c r="H47" s="73">
        <f t="shared" si="27"/>
        <v>13.4313802258491</v>
      </c>
      <c r="I47" s="73">
        <f t="shared" si="28"/>
        <v>21.840905163094632</v>
      </c>
      <c r="J47" s="73">
        <f t="shared" si="29"/>
        <v>32.945447079469091</v>
      </c>
      <c r="K47" s="73">
        <f t="shared" si="30"/>
        <v>47.037106415351765</v>
      </c>
      <c r="L47" s="73">
        <f t="shared" si="31"/>
        <v>85.28394839959094</v>
      </c>
      <c r="M47" s="73">
        <f t="shared" si="32"/>
        <v>138.68110332733642</v>
      </c>
      <c r="N47" s="73">
        <f t="shared" si="33"/>
        <v>209.19054940604752</v>
      </c>
      <c r="O47" s="73">
        <f t="shared" si="34"/>
        <v>298.66700882107818</v>
      </c>
      <c r="P47" s="73">
        <f t="shared" si="35"/>
        <v>408.8782215950755</v>
      </c>
      <c r="Q47" s="73">
        <f t="shared" si="36"/>
        <v>541.51931762204913</v>
      </c>
      <c r="R47" s="73">
        <f t="shared" si="37"/>
        <v>880.57011723969742</v>
      </c>
      <c r="S47" s="73">
        <f t="shared" si="38"/>
        <v>1328.2771927558617</v>
      </c>
      <c r="T47" s="73">
        <f t="shared" si="39"/>
        <v>1896.4172959631001</v>
      </c>
    </row>
    <row r="48" spans="1:20" x14ac:dyDescent="0.2">
      <c r="A48" s="7">
        <f t="shared" si="20"/>
        <v>4.4000000000000032E-2</v>
      </c>
      <c r="B48" s="8">
        <f t="shared" si="21"/>
        <v>6.303997782228779E-2</v>
      </c>
      <c r="C48" s="8">
        <f t="shared" si="22"/>
        <v>0.4002789084446064</v>
      </c>
      <c r="D48" s="8">
        <f t="shared" si="23"/>
        <v>1.1801559426632247</v>
      </c>
      <c r="E48" s="8">
        <f t="shared" si="24"/>
        <v>2.5416126413826028</v>
      </c>
      <c r="F48" s="8">
        <f t="shared" si="25"/>
        <v>4.6082503342228804</v>
      </c>
      <c r="G48" s="8">
        <f t="shared" si="26"/>
        <v>7.4935231394804998</v>
      </c>
      <c r="H48" s="73">
        <f t="shared" si="27"/>
        <v>13.58666145649674</v>
      </c>
      <c r="I48" s="73">
        <f t="shared" si="28"/>
        <v>22.093409565111099</v>
      </c>
      <c r="J48" s="73">
        <f t="shared" si="29"/>
        <v>33.326331953600736</v>
      </c>
      <c r="K48" s="73">
        <f t="shared" si="30"/>
        <v>47.580906058237552</v>
      </c>
      <c r="L48" s="73">
        <f t="shared" si="31"/>
        <v>86.269922755114862</v>
      </c>
      <c r="M48" s="73">
        <f t="shared" si="32"/>
        <v>140.28440634088656</v>
      </c>
      <c r="N48" s="73">
        <f t="shared" si="33"/>
        <v>211.60901760554887</v>
      </c>
      <c r="O48" s="73">
        <f t="shared" si="34"/>
        <v>302.11992132178551</v>
      </c>
      <c r="P48" s="73">
        <f t="shared" si="35"/>
        <v>413.60529449203011</v>
      </c>
      <c r="Q48" s="73">
        <f t="shared" si="36"/>
        <v>547.77986453873859</v>
      </c>
      <c r="R48" s="73">
        <f t="shared" si="37"/>
        <v>890.75045680103062</v>
      </c>
      <c r="S48" s="73">
        <f t="shared" si="38"/>
        <v>1343.6335086120223</v>
      </c>
      <c r="T48" s="73">
        <f t="shared" si="39"/>
        <v>1918.3419237070079</v>
      </c>
    </row>
    <row r="49" spans="1:20" x14ac:dyDescent="0.2">
      <c r="A49" s="7">
        <f t="shared" si="20"/>
        <v>4.5000000000000033E-2</v>
      </c>
      <c r="B49" s="8">
        <f t="shared" si="21"/>
        <v>6.3752316566208389E-2</v>
      </c>
      <c r="C49" s="8">
        <f t="shared" si="22"/>
        <v>0.4048019775304354</v>
      </c>
      <c r="D49" s="8">
        <f t="shared" si="23"/>
        <v>1.1934914613430858</v>
      </c>
      <c r="E49" s="8">
        <f t="shared" si="24"/>
        <v>2.5703323398824822</v>
      </c>
      <c r="F49" s="8">
        <f t="shared" si="25"/>
        <v>4.660322612293883</v>
      </c>
      <c r="G49" s="8">
        <f t="shared" si="26"/>
        <v>7.5781984050043123</v>
      </c>
      <c r="H49" s="73">
        <f t="shared" si="27"/>
        <v>13.740187927957104</v>
      </c>
      <c r="I49" s="73">
        <f t="shared" si="28"/>
        <v>22.343060535212967</v>
      </c>
      <c r="J49" s="73">
        <f t="shared" si="29"/>
        <v>33.702912629282949</v>
      </c>
      <c r="K49" s="73">
        <f t="shared" si="30"/>
        <v>48.118560480510297</v>
      </c>
      <c r="L49" s="73">
        <f t="shared" si="31"/>
        <v>87.244755084319436</v>
      </c>
      <c r="M49" s="73">
        <f t="shared" si="32"/>
        <v>141.86959119114491</v>
      </c>
      <c r="N49" s="73">
        <f t="shared" si="33"/>
        <v>214.00015584846426</v>
      </c>
      <c r="O49" s="73">
        <f t="shared" si="34"/>
        <v>305.53381410382997</v>
      </c>
      <c r="P49" s="73">
        <f t="shared" si="35"/>
        <v>418.27894899089313</v>
      </c>
      <c r="Q49" s="73">
        <f t="shared" si="36"/>
        <v>553.96966399822645</v>
      </c>
      <c r="R49" s="73">
        <f t="shared" si="37"/>
        <v>900.81575319648732</v>
      </c>
      <c r="S49" s="73">
        <f t="shared" si="38"/>
        <v>1358.8162900608431</v>
      </c>
      <c r="T49" s="73">
        <f t="shared" si="39"/>
        <v>1940.0187916811039</v>
      </c>
    </row>
    <row r="50" spans="1:20" x14ac:dyDescent="0.2">
      <c r="A50" s="7">
        <f t="shared" si="20"/>
        <v>4.6000000000000034E-2</v>
      </c>
      <c r="B50" s="8">
        <f t="shared" si="21"/>
        <v>6.4456783438840315E-2</v>
      </c>
      <c r="C50" s="8">
        <f t="shared" si="22"/>
        <v>0.40927506334920621</v>
      </c>
      <c r="D50" s="8">
        <f t="shared" si="23"/>
        <v>1.2066796126538246</v>
      </c>
      <c r="E50" s="8">
        <f t="shared" si="24"/>
        <v>2.5987346644195251</v>
      </c>
      <c r="F50" s="8">
        <f t="shared" si="25"/>
        <v>4.7118194530828612</v>
      </c>
      <c r="G50" s="8">
        <f t="shared" si="26"/>
        <v>7.6619379460610437</v>
      </c>
      <c r="H50" s="73">
        <f t="shared" si="27"/>
        <v>13.892017818074596</v>
      </c>
      <c r="I50" s="73">
        <f t="shared" si="28"/>
        <v>22.589952676989828</v>
      </c>
      <c r="J50" s="73">
        <f t="shared" si="29"/>
        <v>34.075331809280605</v>
      </c>
      <c r="K50" s="73">
        <f t="shared" si="30"/>
        <v>48.650273422769452</v>
      </c>
      <c r="L50" s="73">
        <f t="shared" si="31"/>
        <v>88.208814793490347</v>
      </c>
      <c r="M50" s="73">
        <f t="shared" si="32"/>
        <v>143.437258573462</v>
      </c>
      <c r="N50" s="73">
        <f t="shared" si="33"/>
        <v>216.36487024086992</v>
      </c>
      <c r="O50" s="73">
        <f t="shared" si="34"/>
        <v>308.9099808393791</v>
      </c>
      <c r="P50" s="73">
        <f t="shared" si="35"/>
        <v>422.90095614223122</v>
      </c>
      <c r="Q50" s="73">
        <f t="shared" si="36"/>
        <v>560.09106158421855</v>
      </c>
      <c r="R50" s="73">
        <f t="shared" si="37"/>
        <v>910.76982060379271</v>
      </c>
      <c r="S50" s="73">
        <f t="shared" si="38"/>
        <v>1373.8312905172795</v>
      </c>
      <c r="T50" s="73">
        <f t="shared" si="39"/>
        <v>1961.4561141916272</v>
      </c>
    </row>
    <row r="51" spans="1:20" x14ac:dyDescent="0.2">
      <c r="A51" s="7">
        <f t="shared" si="20"/>
        <v>4.7000000000000035E-2</v>
      </c>
      <c r="B51" s="8">
        <f t="shared" si="21"/>
        <v>6.5153633782046819E-2</v>
      </c>
      <c r="C51" s="8">
        <f t="shared" si="22"/>
        <v>0.41369978722068779</v>
      </c>
      <c r="D51" s="8">
        <f t="shared" si="23"/>
        <v>1.2197251767877526</v>
      </c>
      <c r="E51" s="8">
        <f t="shared" si="24"/>
        <v>2.6268299097325594</v>
      </c>
      <c r="F51" s="8">
        <f t="shared" si="25"/>
        <v>4.7627595221932495</v>
      </c>
      <c r="G51" s="8">
        <f t="shared" si="26"/>
        <v>7.7447721149799067</v>
      </c>
      <c r="H51" s="73">
        <f t="shared" si="27"/>
        <v>14.042206159283735</v>
      </c>
      <c r="I51" s="73">
        <f t="shared" si="28"/>
        <v>22.834175479247957</v>
      </c>
      <c r="J51" s="73">
        <f t="shared" si="29"/>
        <v>34.443724481072913</v>
      </c>
      <c r="K51" s="73">
        <f t="shared" si="30"/>
        <v>49.176237610292318</v>
      </c>
      <c r="L51" s="73">
        <f t="shared" si="31"/>
        <v>89.162451316805317</v>
      </c>
      <c r="M51" s="73">
        <f t="shared" si="32"/>
        <v>144.98797670633869</v>
      </c>
      <c r="N51" s="73">
        <f t="shared" si="33"/>
        <v>218.70401789983183</v>
      </c>
      <c r="O51" s="73">
        <f t="shared" si="34"/>
        <v>312.24964525766467</v>
      </c>
      <c r="P51" s="73">
        <f t="shared" si="35"/>
        <v>427.47299124400911</v>
      </c>
      <c r="Q51" s="73">
        <f t="shared" si="36"/>
        <v>566.14627606544059</v>
      </c>
      <c r="R51" s="73">
        <f t="shared" si="37"/>
        <v>920.61626698553118</v>
      </c>
      <c r="S51" s="73">
        <f t="shared" si="38"/>
        <v>1388.6839523354602</v>
      </c>
      <c r="T51" s="73">
        <f t="shared" si="39"/>
        <v>1982.6616614348561</v>
      </c>
    </row>
    <row r="52" spans="1:20" x14ac:dyDescent="0.2">
      <c r="A52" s="7">
        <f t="shared" si="20"/>
        <v>4.8000000000000036E-2</v>
      </c>
      <c r="B52" s="8">
        <f t="shared" si="21"/>
        <v>6.5843109424818205E-2</v>
      </c>
      <c r="C52" s="8">
        <f t="shared" si="22"/>
        <v>0.41807768466325484</v>
      </c>
      <c r="D52" s="8">
        <f t="shared" si="23"/>
        <v>1.2326326809660064</v>
      </c>
      <c r="E52" s="8">
        <f t="shared" si="24"/>
        <v>2.6546278257555187</v>
      </c>
      <c r="F52" s="8">
        <f t="shared" si="25"/>
        <v>4.8131604974314808</v>
      </c>
      <c r="G52" s="8">
        <f t="shared" si="26"/>
        <v>7.8267296578232832</v>
      </c>
      <c r="H52" s="73">
        <f t="shared" si="27"/>
        <v>14.190805071663481</v>
      </c>
      <c r="I52" s="73">
        <f t="shared" si="28"/>
        <v>23.075813694982397</v>
      </c>
      <c r="J52" s="73">
        <f t="shared" si="29"/>
        <v>34.80821848850573</v>
      </c>
      <c r="K52" s="73">
        <f t="shared" si="30"/>
        <v>49.696635569197532</v>
      </c>
      <c r="L52" s="73">
        <f t="shared" si="31"/>
        <v>90.105995596137092</v>
      </c>
      <c r="M52" s="73">
        <f t="shared" si="32"/>
        <v>146.52228373774901</v>
      </c>
      <c r="N52" s="73">
        <f t="shared" si="33"/>
        <v>221.01841058317166</v>
      </c>
      <c r="O52" s="73">
        <f t="shared" si="34"/>
        <v>315.55396632729764</v>
      </c>
      <c r="P52" s="73">
        <f t="shared" si="35"/>
        <v>431.99664093623221</v>
      </c>
      <c r="Q52" s="73">
        <f t="shared" si="36"/>
        <v>572.13740879179988</v>
      </c>
      <c r="R52" s="73">
        <f t="shared" si="37"/>
        <v>930.35850936834288</v>
      </c>
      <c r="S52" s="73">
        <f t="shared" si="38"/>
        <v>1403.3794298562648</v>
      </c>
      <c r="T52" s="73">
        <f t="shared" si="39"/>
        <v>2003.6427924027605</v>
      </c>
    </row>
    <row r="53" spans="1:20" x14ac:dyDescent="0.2">
      <c r="A53" s="7">
        <f t="shared" si="20"/>
        <v>4.9000000000000037E-2</v>
      </c>
      <c r="B53" s="8">
        <f t="shared" si="21"/>
        <v>6.6525439663726371E-2</v>
      </c>
      <c r="C53" s="8">
        <f t="shared" si="22"/>
        <v>0.4224102116193848</v>
      </c>
      <c r="D53" s="8">
        <f t="shared" si="23"/>
        <v>1.2454064177933943</v>
      </c>
      <c r="E53" s="8">
        <f t="shared" si="24"/>
        <v>2.6821376571468845</v>
      </c>
      <c r="F53" s="8">
        <f t="shared" si="25"/>
        <v>4.8630391404786426</v>
      </c>
      <c r="G53" s="8">
        <f t="shared" si="26"/>
        <v>7.9078378309327251</v>
      </c>
      <c r="H53" s="73">
        <f t="shared" si="27"/>
        <v>14.337863974249231</v>
      </c>
      <c r="I53" s="73">
        <f t="shared" si="28"/>
        <v>23.314947684993545</v>
      </c>
      <c r="J53" s="73">
        <f t="shared" si="29"/>
        <v>35.168935050112658</v>
      </c>
      <c r="K53" s="73">
        <f t="shared" si="30"/>
        <v>50.211640366466121</v>
      </c>
      <c r="L53" s="73">
        <f t="shared" si="31"/>
        <v>91.039761422800723</v>
      </c>
      <c r="M53" s="73">
        <f t="shared" si="32"/>
        <v>148.04068992696918</v>
      </c>
      <c r="N53" s="73">
        <f t="shared" si="33"/>
        <v>223.30881798060042</v>
      </c>
      <c r="O53" s="73">
        <f t="shared" si="34"/>
        <v>318.82404295510895</v>
      </c>
      <c r="P53" s="73">
        <f t="shared" si="35"/>
        <v>436.47340963370857</v>
      </c>
      <c r="Q53" s="73">
        <f t="shared" si="36"/>
        <v>578.06645221395115</v>
      </c>
      <c r="R53" s="73">
        <f t="shared" si="37"/>
        <v>939.99978769667564</v>
      </c>
      <c r="S53" s="73">
        <f t="shared" si="38"/>
        <v>1417.9226103047213</v>
      </c>
      <c r="T53" s="73">
        <f t="shared" si="39"/>
        <v>2024.4064847187776</v>
      </c>
    </row>
    <row r="54" spans="1:20" x14ac:dyDescent="0.2">
      <c r="A54" s="9">
        <f t="shared" si="20"/>
        <v>5.0000000000000037E-2</v>
      </c>
      <c r="B54" s="10">
        <f t="shared" si="21"/>
        <v>6.7200842153767759E-2</v>
      </c>
      <c r="C54" s="10">
        <f t="shared" si="22"/>
        <v>0.42669875011215935</v>
      </c>
      <c r="D54" s="10">
        <f t="shared" si="23"/>
        <v>1.258050461935651</v>
      </c>
      <c r="E54" s="10">
        <f t="shared" si="24"/>
        <v>2.7093681792062303</v>
      </c>
      <c r="F54" s="10">
        <f t="shared" si="25"/>
        <v>4.9124113620114951</v>
      </c>
      <c r="G54" s="10">
        <f t="shared" si="26"/>
        <v>7.9881225068229265</v>
      </c>
      <c r="H54" s="74">
        <f t="shared" si="27"/>
        <v>14.483429777031333</v>
      </c>
      <c r="I54" s="74">
        <f t="shared" si="28"/>
        <v>23.551653730097907</v>
      </c>
      <c r="J54" s="74">
        <f t="shared" si="29"/>
        <v>35.525989230062734</v>
      </c>
      <c r="K54" s="74">
        <f t="shared" si="30"/>
        <v>50.721416282326253</v>
      </c>
      <c r="L54" s="74">
        <f t="shared" si="31"/>
        <v>91.96404665666833</v>
      </c>
      <c r="M54" s="74">
        <f t="shared" si="32"/>
        <v>149.54367962699274</v>
      </c>
      <c r="N54" s="74">
        <f t="shared" si="33"/>
        <v>225.57597070405001</v>
      </c>
      <c r="O54" s="74">
        <f t="shared" si="34"/>
        <v>322.06091825552664</v>
      </c>
      <c r="P54" s="74">
        <f t="shared" si="35"/>
        <v>440.9047253708701</v>
      </c>
      <c r="Q54" s="74">
        <f t="shared" si="36"/>
        <v>583.93529762419166</v>
      </c>
      <c r="R54" s="74">
        <f t="shared" si="37"/>
        <v>949.54317742033459</v>
      </c>
      <c r="S54" s="74">
        <f t="shared" si="38"/>
        <v>1432.3181327774269</v>
      </c>
      <c r="T54" s="74">
        <f t="shared" si="39"/>
        <v>2044.9593617466692</v>
      </c>
    </row>
    <row r="55" spans="1:20" x14ac:dyDescent="0.2">
      <c r="A55" s="7">
        <f>A54+0.001</f>
        <v>5.1000000000000038E-2</v>
      </c>
      <c r="B55" s="8">
        <f t="shared" si="21"/>
        <v>6.7869523719406799E-2</v>
      </c>
      <c r="C55" s="8">
        <f t="shared" si="22"/>
        <v>0.43094461339506801</v>
      </c>
      <c r="D55" s="8">
        <f t="shared" si="23"/>
        <v>1.2705686853027802</v>
      </c>
      <c r="E55" s="8">
        <f t="shared" si="24"/>
        <v>2.7363277305734397</v>
      </c>
      <c r="F55" s="8">
        <f t="shared" si="25"/>
        <v>4.9612922809901088</v>
      </c>
      <c r="G55" s="8">
        <f t="shared" si="26"/>
        <v>8.0676082705899415</v>
      </c>
      <c r="H55" s="73">
        <f t="shared" si="27"/>
        <v>14.627547055754832</v>
      </c>
      <c r="I55" s="73">
        <f t="shared" si="28"/>
        <v>23.786004315371745</v>
      </c>
      <c r="J55" s="73">
        <f t="shared" si="29"/>
        <v>35.879490366921658</v>
      </c>
      <c r="K55" s="73">
        <f t="shared" si="30"/>
        <v>51.226119422407265</v>
      </c>
      <c r="L55" s="73">
        <f t="shared" si="31"/>
        <v>92.879134336078252</v>
      </c>
      <c r="M55" s="73">
        <f t="shared" si="32"/>
        <v>151.03171308936498</v>
      </c>
      <c r="N55" s="73">
        <f t="shared" si="33"/>
        <v>227.82056301013725</v>
      </c>
      <c r="O55" s="73">
        <f t="shared" si="34"/>
        <v>325.26558343751174</v>
      </c>
      <c r="P55" s="73">
        <f t="shared" si="35"/>
        <v>445.29194512302786</v>
      </c>
      <c r="Q55" s="73">
        <f t="shared" si="36"/>
        <v>589.74574220394538</v>
      </c>
      <c r="R55" s="73">
        <f t="shared" si="37"/>
        <v>958.99160095446905</v>
      </c>
      <c r="S55" s="73">
        <f t="shared" si="38"/>
        <v>1446.5704055291174</v>
      </c>
      <c r="T55" s="73">
        <f t="shared" si="39"/>
        <v>2065.307717271025</v>
      </c>
    </row>
    <row r="56" spans="1:20" x14ac:dyDescent="0.2">
      <c r="A56" s="7">
        <f t="shared" ref="A56:A74" si="40">A55+0.001</f>
        <v>5.2000000000000039E-2</v>
      </c>
      <c r="B56" s="8">
        <f t="shared" si="21"/>
        <v>6.8531681094386079E-2</v>
      </c>
      <c r="C56" s="8">
        <f t="shared" si="22"/>
        <v>0.43514905064951048</v>
      </c>
      <c r="D56" s="8">
        <f t="shared" si="23"/>
        <v>1.2829647708988605</v>
      </c>
      <c r="E56" s="8">
        <f t="shared" si="24"/>
        <v>2.7630242430559848</v>
      </c>
      <c r="F56" s="8">
        <f t="shared" si="25"/>
        <v>5.0096962787383061</v>
      </c>
      <c r="G56" s="8">
        <f t="shared" si="26"/>
        <v>8.146318507851964</v>
      </c>
      <c r="H56" s="73">
        <f t="shared" si="27"/>
        <v>14.770258211366714</v>
      </c>
      <c r="I56" s="73">
        <f t="shared" si="28"/>
        <v>24.018068389429907</v>
      </c>
      <c r="J56" s="73">
        <f t="shared" si="29"/>
        <v>36.229542464755404</v>
      </c>
      <c r="K56" s="73">
        <f t="shared" si="30"/>
        <v>51.725898276128873</v>
      </c>
      <c r="L56" s="73">
        <f t="shared" si="31"/>
        <v>93.785293690261838</v>
      </c>
      <c r="M56" s="73">
        <f t="shared" si="32"/>
        <v>152.50522811050078</v>
      </c>
      <c r="N56" s="73">
        <f t="shared" si="33"/>
        <v>230.04325528351708</v>
      </c>
      <c r="O56" s="73">
        <f t="shared" si="34"/>
        <v>328.43898135010829</v>
      </c>
      <c r="P56" s="73">
        <f t="shared" si="35"/>
        <v>449.63635966026692</v>
      </c>
      <c r="Q56" s="73">
        <f t="shared" si="36"/>
        <v>595.49949545227275</v>
      </c>
      <c r="R56" s="73">
        <f t="shared" si="37"/>
        <v>968.34783813303659</v>
      </c>
      <c r="S56" s="73">
        <f t="shared" si="38"/>
        <v>1460.6836217409764</v>
      </c>
      <c r="T56" s="73">
        <f t="shared" si="39"/>
        <v>2085.4575380101028</v>
      </c>
    </row>
    <row r="57" spans="1:20" x14ac:dyDescent="0.2">
      <c r="A57" s="7">
        <f t="shared" si="40"/>
        <v>5.300000000000004E-2</v>
      </c>
      <c r="B57" s="8">
        <f t="shared" si="21"/>
        <v>6.9187501597804096E-2</v>
      </c>
      <c r="C57" s="8">
        <f t="shared" si="22"/>
        <v>0.43931325127762283</v>
      </c>
      <c r="D57" s="8">
        <f t="shared" si="23"/>
        <v>1.2952422254787306</v>
      </c>
      <c r="E57" s="8">
        <f t="shared" si="24"/>
        <v>2.7894652688866732</v>
      </c>
      <c r="F57" s="8">
        <f t="shared" si="25"/>
        <v>5.0576370483652555</v>
      </c>
      <c r="G57" s="8">
        <f t="shared" si="26"/>
        <v>8.2242754851142763</v>
      </c>
      <c r="H57" s="73">
        <f t="shared" si="27"/>
        <v>14.911603615727243</v>
      </c>
      <c r="I57" s="73">
        <f t="shared" si="28"/>
        <v>24.247911601368493</v>
      </c>
      <c r="J57" s="73">
        <f t="shared" si="29"/>
        <v>36.57624455054134</v>
      </c>
      <c r="K57" s="73">
        <f t="shared" si="30"/>
        <v>52.220894226986687</v>
      </c>
      <c r="L57" s="73">
        <f t="shared" si="31"/>
        <v>94.682781064552927</v>
      </c>
      <c r="M57" s="73">
        <f t="shared" si="32"/>
        <v>153.964641536177</v>
      </c>
      <c r="N57" s="73">
        <f t="shared" si="33"/>
        <v>232.24467630630178</v>
      </c>
      <c r="O57" s="73">
        <f t="shared" si="34"/>
        <v>331.58200972255503</v>
      </c>
      <c r="P57" s="73">
        <f t="shared" si="35"/>
        <v>453.93919798319263</v>
      </c>
      <c r="Q57" s="73">
        <f t="shared" si="36"/>
        <v>601.19818506058414</v>
      </c>
      <c r="R57" s="73">
        <f t="shared" si="37"/>
        <v>977.61453576173653</v>
      </c>
      <c r="S57" s="73">
        <f t="shared" si="38"/>
        <v>1474.6617739305495</v>
      </c>
      <c r="T57" s="73">
        <f t="shared" si="39"/>
        <v>2105.4145241892547</v>
      </c>
    </row>
    <row r="58" spans="1:20" x14ac:dyDescent="0.2">
      <c r="A58" s="7">
        <f t="shared" si="40"/>
        <v>5.4000000000000041E-2</v>
      </c>
      <c r="B58" s="8">
        <f t="shared" si="21"/>
        <v>6.9837163753045259E-2</v>
      </c>
      <c r="C58" s="8">
        <f t="shared" si="22"/>
        <v>0.44343834883223782</v>
      </c>
      <c r="D58" s="8">
        <f t="shared" si="23"/>
        <v>1.3074043911348261</v>
      </c>
      <c r="E58" s="8">
        <f t="shared" si="24"/>
        <v>2.8156580056773421</v>
      </c>
      <c r="F58" s="8">
        <f t="shared" si="25"/>
        <v>5.105127640009524</v>
      </c>
      <c r="G58" s="8">
        <f t="shared" si="26"/>
        <v>8.3015004233410661</v>
      </c>
      <c r="H58" s="73">
        <f t="shared" si="27"/>
        <v>15.051621745004546</v>
      </c>
      <c r="I58" s="73">
        <f t="shared" si="28"/>
        <v>24.475596517679186</v>
      </c>
      <c r="J58" s="73">
        <f t="shared" si="29"/>
        <v>36.919691001368037</v>
      </c>
      <c r="K58" s="73">
        <f t="shared" si="30"/>
        <v>52.71124201970423</v>
      </c>
      <c r="L58" s="73">
        <f t="shared" si="31"/>
        <v>95.571840767390583</v>
      </c>
      <c r="M58" s="73">
        <f t="shared" si="32"/>
        <v>155.41035063885255</v>
      </c>
      <c r="N58" s="73">
        <f t="shared" si="33"/>
        <v>234.42542533564995</v>
      </c>
      <c r="O58" s="73">
        <f t="shared" si="34"/>
        <v>334.69552413051548</v>
      </c>
      <c r="P58" s="73">
        <f t="shared" si="35"/>
        <v>458.20163138372982</v>
      </c>
      <c r="Q58" s="73">
        <f t="shared" si="36"/>
        <v>606.84336229077235</v>
      </c>
      <c r="R58" s="73">
        <f t="shared" si="37"/>
        <v>986.79421636344512</v>
      </c>
      <c r="S58" s="73">
        <f t="shared" si="38"/>
        <v>1488.5086671436131</v>
      </c>
      <c r="T58" s="73">
        <f t="shared" si="39"/>
        <v>2125.1841083753129</v>
      </c>
    </row>
    <row r="59" spans="1:20" x14ac:dyDescent="0.2">
      <c r="A59" s="7">
        <f t="shared" si="40"/>
        <v>5.5000000000000042E-2</v>
      </c>
      <c r="B59" s="8">
        <f t="shared" si="21"/>
        <v>7.0480837855357331E-2</v>
      </c>
      <c r="C59" s="8">
        <f t="shared" si="22"/>
        <v>0.44752542462077727</v>
      </c>
      <c r="D59" s="8">
        <f t="shared" si="23"/>
        <v>1.3194544559226573</v>
      </c>
      <c r="E59" s="8">
        <f t="shared" si="24"/>
        <v>2.841609319302147</v>
      </c>
      <c r="F59" s="8">
        <f t="shared" si="25"/>
        <v>5.1521805023292426</v>
      </c>
      <c r="G59" s="8">
        <f t="shared" si="26"/>
        <v>8.3780135654230179</v>
      </c>
      <c r="H59" s="73">
        <f t="shared" si="27"/>
        <v>15.190349302001509</v>
      </c>
      <c r="I59" s="73">
        <f t="shared" si="28"/>
        <v>24.701182821166238</v>
      </c>
      <c r="J59" s="73">
        <f t="shared" si="29"/>
        <v>37.259971844487303</v>
      </c>
      <c r="K59" s="73">
        <f t="shared" si="30"/>
        <v>53.197070188625368</v>
      </c>
      <c r="L59" s="73">
        <f t="shared" si="31"/>
        <v>96.452705847046388</v>
      </c>
      <c r="M59" s="73">
        <f t="shared" si="32"/>
        <v>156.84273438071241</v>
      </c>
      <c r="N59" s="73">
        <f t="shared" si="33"/>
        <v>236.58607400897856</v>
      </c>
      <c r="O59" s="73">
        <f t="shared" si="34"/>
        <v>337.78034071620027</v>
      </c>
      <c r="P59" s="73">
        <f t="shared" si="35"/>
        <v>462.4247771689993</v>
      </c>
      <c r="Q59" s="73">
        <f t="shared" si="36"/>
        <v>612.43650690712309</v>
      </c>
      <c r="R59" s="73">
        <f t="shared" si="37"/>
        <v>995.88928619804722</v>
      </c>
      <c r="S59" s="73">
        <f t="shared" si="38"/>
        <v>1502.2279310515155</v>
      </c>
      <c r="T59" s="73">
        <f t="shared" si="39"/>
        <v>2144.7714727482926</v>
      </c>
    </row>
    <row r="60" spans="1:20" x14ac:dyDescent="0.2">
      <c r="A60" s="7">
        <f t="shared" si="40"/>
        <v>5.6000000000000043E-2</v>
      </c>
      <c r="B60" s="8">
        <f t="shared" si="21"/>
        <v>7.1118686493190253E-2</v>
      </c>
      <c r="C60" s="8">
        <f t="shared" si="22"/>
        <v>0.45157551101554716</v>
      </c>
      <c r="D60" s="8">
        <f t="shared" si="23"/>
        <v>1.3313954636206651</v>
      </c>
      <c r="E60" s="8">
        <f t="shared" si="24"/>
        <v>2.8673257649166271</v>
      </c>
      <c r="F60" s="8">
        <f t="shared" si="25"/>
        <v>5.1988075206122017</v>
      </c>
      <c r="G60" s="8">
        <f t="shared" si="26"/>
        <v>8.453834238148529</v>
      </c>
      <c r="H60" s="73">
        <f t="shared" si="27"/>
        <v>15.327821328517032</v>
      </c>
      <c r="I60" s="73">
        <f t="shared" si="28"/>
        <v>24.924727493658317</v>
      </c>
      <c r="J60" s="73">
        <f t="shared" si="29"/>
        <v>37.597173032922001</v>
      </c>
      <c r="K60" s="73">
        <f t="shared" si="30"/>
        <v>53.678501451207019</v>
      </c>
      <c r="L60" s="73">
        <f t="shared" si="31"/>
        <v>97.325598805074165</v>
      </c>
      <c r="M60" s="73">
        <f t="shared" si="32"/>
        <v>158.26215457381565</v>
      </c>
      <c r="N60" s="73">
        <f t="shared" si="33"/>
        <v>238.7271680939632</v>
      </c>
      <c r="O60" s="73">
        <f t="shared" si="34"/>
        <v>340.83723868689026</v>
      </c>
      <c r="P60" s="73">
        <f t="shared" si="35"/>
        <v>466.60970208182113</v>
      </c>
      <c r="Q60" s="73">
        <f t="shared" si="36"/>
        <v>617.97903170643872</v>
      </c>
      <c r="R60" s="73">
        <f t="shared" si="37"/>
        <v>1004.9020426289151</v>
      </c>
      <c r="S60" s="73">
        <f t="shared" si="38"/>
        <v>1515.8230310629854</v>
      </c>
      <c r="T60" s="73">
        <f t="shared" si="39"/>
        <v>2164.1815649660234</v>
      </c>
    </row>
    <row r="61" spans="1:20" x14ac:dyDescent="0.2">
      <c r="A61" s="7">
        <f t="shared" si="40"/>
        <v>5.7000000000000044E-2</v>
      </c>
      <c r="B61" s="8">
        <f t="shared" ref="B61:B87" si="41">(1.49/$J$1)*($B$90)^(2/3)*A61^(1/2)*$B$89</f>
        <v>7.1750865027818272E-2</v>
      </c>
      <c r="C61" s="8">
        <f t="shared" ref="C61:C80" si="42">(1.49/$J$1)*($C$90)^(2/3)*A61^(1/2)*$C$89</f>
        <v>0.45558959449914804</v>
      </c>
      <c r="D61" s="8">
        <f t="shared" ref="D61:D80" si="43">(1.49/$J$1)*($D$90)^(2/3)*A61^(1/2)*$D$89</f>
        <v>1.3432303227091085</v>
      </c>
      <c r="E61" s="8">
        <f t="shared" ref="E61:E80" si="44">(1.49/$J$1)*($E$90)^(2/3)*A61^(1/2)*$E$89</f>
        <v>2.892813606294852</v>
      </c>
      <c r="F61" s="8">
        <f t="shared" ref="F61:F80" si="45">(1.49/$J$1)*($F$90)^(2/3)*A61^(1/2)*$F$89</f>
        <v>5.2450200518364456</v>
      </c>
      <c r="G61" s="8">
        <f t="shared" ref="G61:G80" si="46">(1.49/$J$1)*($G$90)^(2/3)*A61^(1/2)*$G$89</f>
        <v>8.5289809092160915</v>
      </c>
      <c r="H61" s="73">
        <f t="shared" ref="H61:H80" si="47">(1.49/$J$1)*($H$90)^(2/3)*A61^(1/2)*$H$89</f>
        <v>15.464071308716395</v>
      </c>
      <c r="I61" s="73">
        <f t="shared" ref="I61:I80" si="48">(1.49/$J$1)*($I$90)^(2/3)*A61^(1/2)*$I$89</f>
        <v>25.146284984100046</v>
      </c>
      <c r="J61" s="73">
        <f t="shared" ref="J61:J80" si="49">(1.49/$J$1)*($J$90)^(2/3)*A61^(1/2)*$J$89</f>
        <v>37.931376699020142</v>
      </c>
      <c r="K61" s="73">
        <f t="shared" ref="K61:K80" si="50">(1.49/$J$1)*($K$90)^(2/3)*A61^(1/2)*$K$89</f>
        <v>54.155653070025252</v>
      </c>
      <c r="L61" s="73">
        <f t="shared" ref="L61:L80" si="51">(1.49/$J$1)*($L$90)^(2/3)*A61^(1/2)*$L$89</f>
        <v>98.190732252670642</v>
      </c>
      <c r="M61" s="73">
        <f t="shared" ref="M61:M80" si="52">(1.49/$J$1)*($M$90)^(2/3)*A61^(1/2)*$M$89</f>
        <v>159.66895694741024</v>
      </c>
      <c r="N61" s="73">
        <f t="shared" ref="N61:N80" si="53">(1.49/$J$1)*($N$90)^(2/3)*A61^(1/2)*$N$89</f>
        <v>240.84922909850644</v>
      </c>
      <c r="O61" s="73">
        <f t="shared" ref="O61:O80" si="54">(1.49/$J$1)*($O$90)^(2/3)*A61^(1/2)*$O$89</f>
        <v>343.86696261353177</v>
      </c>
      <c r="P61" s="73">
        <f t="shared" ref="P61:P80" si="55">(1.49/$J$1)*($P$90)^(2/3)*A61^(1/2)*$P$89</f>
        <v>470.75742544751552</v>
      </c>
      <c r="Q61" s="73">
        <f t="shared" ref="Q61:Q80" si="56">(1.49/$J$1)*($Q$90)^(2/3)*A61^(1/2)*$Q$89</f>
        <v>623.47228668566879</v>
      </c>
      <c r="R61" s="73">
        <f t="shared" ref="R61:R80" si="57">(1.49/$J$1)*($R$90)^(2/3)*A61^(1/2)*$R$89</f>
        <v>1013.8346808999365</v>
      </c>
      <c r="S61" s="73">
        <f t="shared" ref="S61:S80" si="58">(1.49/$J$1)*($S$90)^(2/3)*A61^(1/2)*$S$89</f>
        <v>1529.2972785467962</v>
      </c>
      <c r="T61" s="73">
        <f t="shared" ref="T61:T80" si="59">(1.49/$J$1)*($T$90)^(2/3)*A61^(1/2)*$T$89</f>
        <v>2183.4191127593194</v>
      </c>
    </row>
    <row r="62" spans="1:20" x14ac:dyDescent="0.2">
      <c r="A62" s="7">
        <f t="shared" si="40"/>
        <v>5.8000000000000045E-2</v>
      </c>
      <c r="B62" s="8">
        <f t="shared" si="41"/>
        <v>7.2377522035254188E-2</v>
      </c>
      <c r="C62" s="8">
        <f t="shared" si="42"/>
        <v>0.45956861847045621</v>
      </c>
      <c r="D62" s="8">
        <f t="shared" si="43"/>
        <v>1.3549618146430349</v>
      </c>
      <c r="E62" s="8">
        <f t="shared" si="44"/>
        <v>2.9180788336462968</v>
      </c>
      <c r="F62" s="8">
        <f t="shared" si="45"/>
        <v>5.2908289569743969</v>
      </c>
      <c r="G62" s="8">
        <f t="shared" si="46"/>
        <v>8.6034712397643762</v>
      </c>
      <c r="H62" s="73">
        <f t="shared" si="47"/>
        <v>15.599131264374616</v>
      </c>
      <c r="I62" s="73">
        <f t="shared" si="48"/>
        <v>25.365907363428263</v>
      </c>
      <c r="J62" s="73">
        <f t="shared" si="49"/>
        <v>38.262661388074648</v>
      </c>
      <c r="K62" s="73">
        <f t="shared" si="50"/>
        <v>54.628637186320468</v>
      </c>
      <c r="L62" s="73">
        <f t="shared" si="51"/>
        <v>99.048309515433175</v>
      </c>
      <c r="M62" s="73">
        <f t="shared" si="52"/>
        <v>161.06347213133569</v>
      </c>
      <c r="N62" s="73">
        <f t="shared" si="53"/>
        <v>242.95275575413083</v>
      </c>
      <c r="O62" s="73">
        <f t="shared" si="54"/>
        <v>346.87022454861693</v>
      </c>
      <c r="P62" s="73">
        <f t="shared" si="55"/>
        <v>474.8689220733026</v>
      </c>
      <c r="Q62" s="73">
        <f t="shared" si="56"/>
        <v>628.91756288188185</v>
      </c>
      <c r="R62" s="73">
        <f t="shared" si="57"/>
        <v>1022.6893003797321</v>
      </c>
      <c r="S62" s="73">
        <f t="shared" si="58"/>
        <v>1542.653840250721</v>
      </c>
      <c r="T62" s="73">
        <f t="shared" si="59"/>
        <v>2202.4886373796803</v>
      </c>
    </row>
    <row r="63" spans="1:20" x14ac:dyDescent="0.2">
      <c r="A63" s="7">
        <f>A62+0.001</f>
        <v>5.9000000000000045E-2</v>
      </c>
      <c r="B63" s="8">
        <f t="shared" si="41"/>
        <v>7.2998799714017348E-2</v>
      </c>
      <c r="C63" s="8">
        <f t="shared" si="42"/>
        <v>0.46351348583378815</v>
      </c>
      <c r="D63" s="8">
        <f t="shared" si="43"/>
        <v>1.366592601486001</v>
      </c>
      <c r="E63" s="8">
        <f t="shared" si="44"/>
        <v>2.9431271800560088</v>
      </c>
      <c r="F63" s="8">
        <f t="shared" si="45"/>
        <v>5.3362446308008762</v>
      </c>
      <c r="G63" s="8">
        <f t="shared" si="46"/>
        <v>8.6773221328433454</v>
      </c>
      <c r="H63" s="73">
        <f t="shared" si="47"/>
        <v>15.733031842760425</v>
      </c>
      <c r="I63" s="73">
        <f t="shared" si="48"/>
        <v>25.583644467481033</v>
      </c>
      <c r="J63" s="73">
        <f t="shared" si="49"/>
        <v>38.591102273891444</v>
      </c>
      <c r="K63" s="73">
        <f t="shared" si="50"/>
        <v>55.097561127769858</v>
      </c>
      <c r="L63" s="73">
        <f t="shared" si="51"/>
        <v>99.898525191388316</v>
      </c>
      <c r="M63" s="73">
        <f t="shared" si="52"/>
        <v>162.4460165634392</v>
      </c>
      <c r="N63" s="73">
        <f t="shared" si="53"/>
        <v>245.0382253847506</v>
      </c>
      <c r="O63" s="73">
        <f t="shared" si="54"/>
        <v>349.84770598041626</v>
      </c>
      <c r="P63" s="73">
        <f t="shared" si="55"/>
        <v>478.94512492366766</v>
      </c>
      <c r="Q63" s="73">
        <f t="shared" si="56"/>
        <v>634.31609591552615</v>
      </c>
      <c r="R63" s="73">
        <f t="shared" si="57"/>
        <v>1031.4679103233877</v>
      </c>
      <c r="S63" s="73">
        <f t="shared" si="58"/>
        <v>1555.8957469926954</v>
      </c>
      <c r="T63" s="73">
        <f t="shared" si="59"/>
        <v>2221.3944660078964</v>
      </c>
    </row>
    <row r="64" spans="1:20" x14ac:dyDescent="0.2">
      <c r="A64" s="9">
        <f t="shared" si="40"/>
        <v>6.0000000000000046E-2</v>
      </c>
      <c r="B64" s="10">
        <f t="shared" si="41"/>
        <v>7.3614834261925305E-2</v>
      </c>
      <c r="C64" s="10">
        <f t="shared" si="42"/>
        <v>0.46742506139137946</v>
      </c>
      <c r="D64" s="10">
        <f t="shared" si="43"/>
        <v>1.3781252329639009</v>
      </c>
      <c r="E64" s="10">
        <f t="shared" si="44"/>
        <v>2.9679641366759033</v>
      </c>
      <c r="F64" s="10">
        <f t="shared" si="45"/>
        <v>5.3812770294367462</v>
      </c>
      <c r="G64" s="10">
        <f t="shared" si="46"/>
        <v>8.7505497782032649</v>
      </c>
      <c r="H64" s="74">
        <f t="shared" si="47"/>
        <v>15.865802397844162</v>
      </c>
      <c r="I64" s="74">
        <f t="shared" si="48"/>
        <v>25.799544029050622</v>
      </c>
      <c r="J64" s="74">
        <f t="shared" si="49"/>
        <v>38.916771357981901</v>
      </c>
      <c r="K64" s="74">
        <f t="shared" si="50"/>
        <v>55.562527692879819</v>
      </c>
      <c r="L64" s="74">
        <f t="shared" si="51"/>
        <v>100.74156566662961</v>
      </c>
      <c r="M64" s="74">
        <f t="shared" si="52"/>
        <v>163.81689332805936</v>
      </c>
      <c r="N64" s="74">
        <f t="shared" si="53"/>
        <v>247.1060951714654</v>
      </c>
      <c r="O64" s="74">
        <f t="shared" si="54"/>
        <v>352.80005963875863</v>
      </c>
      <c r="P64" s="74">
        <f t="shared" si="55"/>
        <v>482.98692759249172</v>
      </c>
      <c r="Q64" s="74">
        <f t="shared" si="56"/>
        <v>639.66906926452509</v>
      </c>
      <c r="R64" s="74">
        <f t="shared" si="57"/>
        <v>1040.1724351964949</v>
      </c>
      <c r="S64" s="74">
        <f t="shared" si="58"/>
        <v>1569.025901691753</v>
      </c>
      <c r="T64" s="74">
        <f t="shared" si="59"/>
        <v>2240.1407432200358</v>
      </c>
    </row>
    <row r="65" spans="1:20" x14ac:dyDescent="0.2">
      <c r="A65" s="7">
        <f t="shared" si="40"/>
        <v>6.1000000000000047E-2</v>
      </c>
      <c r="B65" s="8">
        <f t="shared" si="41"/>
        <v>7.4225756224738079E-2</v>
      </c>
      <c r="C65" s="8">
        <f t="shared" si="42"/>
        <v>0.47130417405713737</v>
      </c>
      <c r="D65" s="8">
        <f t="shared" si="43"/>
        <v>1.3895621529918467</v>
      </c>
      <c r="E65" s="8">
        <f t="shared" si="44"/>
        <v>2.9925949667812128</v>
      </c>
      <c r="F65" s="8">
        <f t="shared" si="45"/>
        <v>5.4259356958349558</v>
      </c>
      <c r="G65" s="8">
        <f t="shared" si="46"/>
        <v>8.8231696937378121</v>
      </c>
      <c r="H65" s="73">
        <f t="shared" si="47"/>
        <v>15.997471065439106</v>
      </c>
      <c r="I65" s="73">
        <f t="shared" si="48"/>
        <v>26.013651800071635</v>
      </c>
      <c r="J65" s="73">
        <f t="shared" si="49"/>
        <v>39.23973765387494</v>
      </c>
      <c r="K65" s="73">
        <f t="shared" si="50"/>
        <v>56.023635414133359</v>
      </c>
      <c r="L65" s="73">
        <f t="shared" si="51"/>
        <v>101.57760959243548</v>
      </c>
      <c r="M65" s="73">
        <f t="shared" si="52"/>
        <v>165.17639293187264</v>
      </c>
      <c r="N65" s="73">
        <f t="shared" si="53"/>
        <v>249.15680332286894</v>
      </c>
      <c r="O65" s="73">
        <f t="shared" si="54"/>
        <v>355.72791116591276</v>
      </c>
      <c r="P65" s="73">
        <f t="shared" si="55"/>
        <v>486.99518659050636</v>
      </c>
      <c r="Q65" s="73">
        <f t="shared" si="56"/>
        <v>644.97761729378863</v>
      </c>
      <c r="R65" s="73">
        <f t="shared" si="57"/>
        <v>1048.8047196014691</v>
      </c>
      <c r="S65" s="73">
        <f t="shared" si="58"/>
        <v>1582.0470867990239</v>
      </c>
      <c r="T65" s="73">
        <f t="shared" si="59"/>
        <v>2258.7314415968799</v>
      </c>
    </row>
    <row r="66" spans="1:20" x14ac:dyDescent="0.2">
      <c r="A66" s="7">
        <f t="shared" si="40"/>
        <v>6.2000000000000048E-2</v>
      </c>
      <c r="B66" s="8">
        <f t="shared" si="41"/>
        <v>7.4831690819182714E-2</v>
      </c>
      <c r="C66" s="8">
        <f t="shared" si="42"/>
        <v>0.47515161890771879</v>
      </c>
      <c r="D66" s="8">
        <f t="shared" si="43"/>
        <v>1.4009057057214329</v>
      </c>
      <c r="E66" s="8">
        <f t="shared" si="44"/>
        <v>3.0170247187940227</v>
      </c>
      <c r="F66" s="8">
        <f t="shared" si="45"/>
        <v>5.470229783393779</v>
      </c>
      <c r="G66" s="8">
        <f t="shared" si="46"/>
        <v>8.8951967638818221</v>
      </c>
      <c r="H66" s="73">
        <f t="shared" si="47"/>
        <v>16.128064832821245</v>
      </c>
      <c r="I66" s="73">
        <f t="shared" si="48"/>
        <v>26.226011664830374</v>
      </c>
      <c r="J66" s="73">
        <f t="shared" si="49"/>
        <v>39.560067357885288</v>
      </c>
      <c r="K66" s="73">
        <f t="shared" si="50"/>
        <v>56.480978801800504</v>
      </c>
      <c r="L66" s="73">
        <f t="shared" si="51"/>
        <v>102.40682832732706</v>
      </c>
      <c r="M66" s="73">
        <f t="shared" si="52"/>
        <v>166.52479402272803</v>
      </c>
      <c r="N66" s="73">
        <f t="shared" si="53"/>
        <v>251.19077015935974</v>
      </c>
      <c r="O66" s="73">
        <f t="shared" si="54"/>
        <v>358.63186066468683</v>
      </c>
      <c r="P66" s="73">
        <f t="shared" si="55"/>
        <v>490.97072346465768</v>
      </c>
      <c r="Q66" s="73">
        <f t="shared" si="56"/>
        <v>650.24282806210329</v>
      </c>
      <c r="R66" s="73">
        <f t="shared" si="57"/>
        <v>1057.3665328418649</v>
      </c>
      <c r="S66" s="73">
        <f t="shared" si="58"/>
        <v>1594.9619711826795</v>
      </c>
      <c r="T66" s="73">
        <f t="shared" si="59"/>
        <v>2277.1703715537465</v>
      </c>
    </row>
    <row r="67" spans="1:20" x14ac:dyDescent="0.2">
      <c r="A67" s="7">
        <f t="shared" si="40"/>
        <v>6.3000000000000042E-2</v>
      </c>
      <c r="B67" s="8">
        <f t="shared" si="41"/>
        <v>7.5432758232622438E-2</v>
      </c>
      <c r="C67" s="8">
        <f t="shared" si="42"/>
        <v>0.47896815908531082</v>
      </c>
      <c r="D67" s="8">
        <f t="shared" si="43"/>
        <v>1.4121581411507693</v>
      </c>
      <c r="E67" s="8">
        <f t="shared" si="44"/>
        <v>3.0412582383651765</v>
      </c>
      <c r="F67" s="8">
        <f t="shared" si="45"/>
        <v>5.5141680778627657</v>
      </c>
      <c r="G67" s="8">
        <f t="shared" si="46"/>
        <v>8.9666452752327537</v>
      </c>
      <c r="H67" s="73">
        <f t="shared" si="47"/>
        <v>16.257609603315284</v>
      </c>
      <c r="I67" s="73">
        <f t="shared" si="48"/>
        <v>26.436665744988865</v>
      </c>
      <c r="J67" s="73">
        <f t="shared" si="49"/>
        <v>39.87782400753472</v>
      </c>
      <c r="K67" s="73">
        <f t="shared" si="50"/>
        <v>56.934648570120622</v>
      </c>
      <c r="L67" s="73">
        <f t="shared" si="51"/>
        <v>103.22938634716394</v>
      </c>
      <c r="M67" s="73">
        <f t="shared" si="52"/>
        <v>167.86236405650794</v>
      </c>
      <c r="N67" s="73">
        <f t="shared" si="53"/>
        <v>253.20839911905327</v>
      </c>
      <c r="O67" s="73">
        <f t="shared" si="54"/>
        <v>361.51248413459695</v>
      </c>
      <c r="P67" s="73">
        <f t="shared" si="55"/>
        <v>494.91432676423562</v>
      </c>
      <c r="Q67" s="73">
        <f t="shared" si="56"/>
        <v>655.46574592607897</v>
      </c>
      <c r="R67" s="73">
        <f t="shared" si="57"/>
        <v>1065.8595731566784</v>
      </c>
      <c r="S67" s="73">
        <f t="shared" si="58"/>
        <v>1607.7731165150756</v>
      </c>
      <c r="T67" s="73">
        <f t="shared" si="59"/>
        <v>2295.4611904595849</v>
      </c>
    </row>
    <row r="68" spans="1:20" x14ac:dyDescent="0.2">
      <c r="A68" s="7">
        <f t="shared" si="40"/>
        <v>6.4000000000000043E-2</v>
      </c>
      <c r="B68" s="8">
        <f t="shared" si="41"/>
        <v>7.6029073901401567E-2</v>
      </c>
      <c r="C68" s="8">
        <f t="shared" si="42"/>
        <v>0.48275452756501125</v>
      </c>
      <c r="D68" s="8">
        <f t="shared" si="43"/>
        <v>1.4233216203353078</v>
      </c>
      <c r="E68" s="8">
        <f t="shared" si="44"/>
        <v>3.0653001795964396</v>
      </c>
      <c r="F68" s="8">
        <f t="shared" si="45"/>
        <v>5.5577590176898761</v>
      </c>
      <c r="G68" s="8">
        <f t="shared" si="46"/>
        <v>9.0375289496373998</v>
      </c>
      <c r="H68" s="73">
        <f t="shared" si="47"/>
        <v>16.386130256284837</v>
      </c>
      <c r="I68" s="73">
        <f t="shared" si="48"/>
        <v>26.645654497135482</v>
      </c>
      <c r="J68" s="73">
        <f t="shared" si="49"/>
        <v>40.193068628700182</v>
      </c>
      <c r="K68" s="73">
        <f t="shared" si="50"/>
        <v>57.384731847389858</v>
      </c>
      <c r="L68" s="73">
        <f t="shared" si="51"/>
        <v>104.04544162605795</v>
      </c>
      <c r="M68" s="73">
        <f t="shared" si="52"/>
        <v>169.1893599165362</v>
      </c>
      <c r="N68" s="73">
        <f t="shared" si="53"/>
        <v>255.21007769211479</v>
      </c>
      <c r="O68" s="73">
        <f t="shared" si="54"/>
        <v>364.37033480583881</v>
      </c>
      <c r="P68" s="73">
        <f t="shared" si="55"/>
        <v>498.82675386709553</v>
      </c>
      <c r="Q68" s="73">
        <f t="shared" si="56"/>
        <v>660.64737395880127</v>
      </c>
      <c r="R68" s="73">
        <f t="shared" si="57"/>
        <v>1074.2854716533436</v>
      </c>
      <c r="S68" s="73">
        <f t="shared" si="58"/>
        <v>1620.4829832053958</v>
      </c>
      <c r="T68" s="73">
        <f t="shared" si="59"/>
        <v>2313.6074111071744</v>
      </c>
    </row>
    <row r="69" spans="1:20" x14ac:dyDescent="0.2">
      <c r="A69" s="7">
        <f t="shared" si="40"/>
        <v>6.5000000000000044E-2</v>
      </c>
      <c r="B69" s="8">
        <f t="shared" si="41"/>
        <v>7.6620748769692215E-2</v>
      </c>
      <c r="C69" s="8">
        <f t="shared" si="42"/>
        <v>0.48651142879840215</v>
      </c>
      <c r="D69" s="8">
        <f t="shared" si="43"/>
        <v>1.4343982202336478</v>
      </c>
      <c r="E69" s="8">
        <f t="shared" si="44"/>
        <v>3.0891550154765408</v>
      </c>
      <c r="F69" s="8">
        <f t="shared" si="45"/>
        <v>5.6010107129432924</v>
      </c>
      <c r="G69" s="8">
        <f t="shared" si="46"/>
        <v>9.1078609749608219</v>
      </c>
      <c r="H69" s="73">
        <f t="shared" si="47"/>
        <v>16.513650702920213</v>
      </c>
      <c r="I69" s="73">
        <f t="shared" si="48"/>
        <v>26.853016803502079</v>
      </c>
      <c r="J69" s="73">
        <f t="shared" si="49"/>
        <v>40.505859872454174</v>
      </c>
      <c r="K69" s="73">
        <f t="shared" si="50"/>
        <v>57.83131237133167</v>
      </c>
      <c r="L69" s="73">
        <f t="shared" si="51"/>
        <v>104.85514599060377</v>
      </c>
      <c r="M69" s="73">
        <f t="shared" si="52"/>
        <v>170.50602848959574</v>
      </c>
      <c r="N69" s="73">
        <f t="shared" si="53"/>
        <v>257.1961782896409</v>
      </c>
      <c r="O69" s="73">
        <f t="shared" si="54"/>
        <v>367.20594437981384</v>
      </c>
      <c r="P69" s="73">
        <f t="shared" si="55"/>
        <v>502.70873267795048</v>
      </c>
      <c r="Q69" s="73">
        <f t="shared" si="56"/>
        <v>665.78867619905429</v>
      </c>
      <c r="R69" s="73">
        <f t="shared" si="57"/>
        <v>1082.6457959652164</v>
      </c>
      <c r="S69" s="73">
        <f t="shared" si="58"/>
        <v>1633.0939359167062</v>
      </c>
      <c r="T69" s="73">
        <f t="shared" si="59"/>
        <v>2331.6124095899704</v>
      </c>
    </row>
    <row r="70" spans="1:20" x14ac:dyDescent="0.2">
      <c r="A70" s="7">
        <f t="shared" si="40"/>
        <v>6.6000000000000045E-2</v>
      </c>
      <c r="B70" s="8">
        <f t="shared" si="41"/>
        <v>7.7207889530486476E-2</v>
      </c>
      <c r="C70" s="8">
        <f t="shared" si="42"/>
        <v>0.49023954024375505</v>
      </c>
      <c r="D70" s="8">
        <f t="shared" si="43"/>
        <v>1.4453899382190907</v>
      </c>
      <c r="E70" s="8">
        <f t="shared" si="44"/>
        <v>3.1128270475973725</v>
      </c>
      <c r="F70" s="8">
        <f t="shared" si="45"/>
        <v>5.6439309629280485</v>
      </c>
      <c r="G70" s="8">
        <f t="shared" si="46"/>
        <v>9.1776540337329404</v>
      </c>
      <c r="H70" s="73">
        <f t="shared" si="47"/>
        <v>16.640193938178161</v>
      </c>
      <c r="I70" s="73">
        <f t="shared" si="48"/>
        <v>27.058790056423693</v>
      </c>
      <c r="J70" s="73">
        <f t="shared" si="49"/>
        <v>40.816254142466136</v>
      </c>
      <c r="K70" s="73">
        <f t="shared" si="50"/>
        <v>58.27447067099142</v>
      </c>
      <c r="L70" s="73">
        <f t="shared" si="51"/>
        <v>105.65864544967548</v>
      </c>
      <c r="M70" s="73">
        <f t="shared" si="52"/>
        <v>171.81260720221451</v>
      </c>
      <c r="N70" s="73">
        <f t="shared" si="53"/>
        <v>259.16705905260847</v>
      </c>
      <c r="O70" s="73">
        <f t="shared" si="54"/>
        <v>370.01982418408721</v>
      </c>
      <c r="P70" s="73">
        <f t="shared" si="55"/>
        <v>506.56096320952167</v>
      </c>
      <c r="Q70" s="73">
        <f t="shared" si="56"/>
        <v>670.89057974539946</v>
      </c>
      <c r="R70" s="73">
        <f t="shared" si="57"/>
        <v>1090.9420536567775</v>
      </c>
      <c r="S70" s="73">
        <f t="shared" si="58"/>
        <v>1645.6082487024607</v>
      </c>
      <c r="T70" s="73">
        <f t="shared" si="59"/>
        <v>2349.4794326356327</v>
      </c>
    </row>
    <row r="71" spans="1:20" x14ac:dyDescent="0.2">
      <c r="A71" s="7">
        <f t="shared" si="40"/>
        <v>6.7000000000000046E-2</v>
      </c>
      <c r="B71" s="8">
        <f t="shared" si="41"/>
        <v>7.7790598850216566E-2</v>
      </c>
      <c r="C71" s="8">
        <f t="shared" si="42"/>
        <v>0.49393951379227996</v>
      </c>
      <c r="D71" s="8">
        <f t="shared" si="43"/>
        <v>1.4562986962846998</v>
      </c>
      <c r="E71" s="8">
        <f t="shared" si="44"/>
        <v>3.1363204152101036</v>
      </c>
      <c r="F71" s="8">
        <f t="shared" si="45"/>
        <v>5.6865272726058658</v>
      </c>
      <c r="G71" s="8">
        <f t="shared" si="46"/>
        <v>9.246920329848999</v>
      </c>
      <c r="H71" s="73">
        <f t="shared" si="47"/>
        <v>16.765782089193006</v>
      </c>
      <c r="I71" s="73">
        <f t="shared" si="48"/>
        <v>27.263010237060438</v>
      </c>
      <c r="J71" s="73">
        <f t="shared" si="49"/>
        <v>41.124305713748825</v>
      </c>
      <c r="K71" s="73">
        <f t="shared" si="50"/>
        <v>58.71428423627372</v>
      </c>
      <c r="L71" s="73">
        <f t="shared" si="51"/>
        <v>106.45608050181832</v>
      </c>
      <c r="M71" s="73">
        <f t="shared" si="52"/>
        <v>173.10932452051813</v>
      </c>
      <c r="N71" s="73">
        <f t="shared" si="53"/>
        <v>261.12306460586689</v>
      </c>
      <c r="O71" s="73">
        <f t="shared" si="54"/>
        <v>372.81246624888314</v>
      </c>
      <c r="P71" s="73">
        <f t="shared" si="55"/>
        <v>510.38411905627072</v>
      </c>
      <c r="Q71" s="73">
        <f t="shared" si="56"/>
        <v>675.95397670799093</v>
      </c>
      <c r="R71" s="73">
        <f t="shared" si="57"/>
        <v>1099.1756953974996</v>
      </c>
      <c r="S71" s="73">
        <f t="shared" si="58"/>
        <v>1658.0281097940526</v>
      </c>
      <c r="T71" s="73">
        <f t="shared" si="59"/>
        <v>2367.2116044413438</v>
      </c>
    </row>
    <row r="72" spans="1:20" x14ac:dyDescent="0.2">
      <c r="A72" s="7">
        <f t="shared" si="40"/>
        <v>6.8000000000000047E-2</v>
      </c>
      <c r="B72" s="8">
        <f t="shared" si="41"/>
        <v>7.8368975578342409E-2</v>
      </c>
      <c r="C72" s="8">
        <f t="shared" si="42"/>
        <v>0.49761197709892346</v>
      </c>
      <c r="D72" s="8">
        <f t="shared" si="43"/>
        <v>1.4671263449669378</v>
      </c>
      <c r="E72" s="8">
        <f t="shared" si="44"/>
        <v>3.159639103675226</v>
      </c>
      <c r="F72" s="8">
        <f t="shared" si="45"/>
        <v>5.7288068679161031</v>
      </c>
      <c r="G72" s="8">
        <f t="shared" si="46"/>
        <v>9.3156716134831079</v>
      </c>
      <c r="H72" s="73">
        <f t="shared" si="47"/>
        <v>16.89043646044794</v>
      </c>
      <c r="I72" s="73">
        <f t="shared" si="48"/>
        <v>27.465711988850952</v>
      </c>
      <c r="J72" s="73">
        <f t="shared" si="49"/>
        <v>41.430066843457602</v>
      </c>
      <c r="K72" s="73">
        <f t="shared" si="50"/>
        <v>59.150827676133503</v>
      </c>
      <c r="L72" s="73">
        <f t="shared" si="51"/>
        <v>107.24758642206837</v>
      </c>
      <c r="M72" s="73">
        <f t="shared" si="52"/>
        <v>174.39640041663037</v>
      </c>
      <c r="N72" s="73">
        <f t="shared" si="53"/>
        <v>263.0645267616697</v>
      </c>
      <c r="O72" s="73">
        <f t="shared" si="54"/>
        <v>375.58434431153609</v>
      </c>
      <c r="P72" s="73">
        <f t="shared" si="55"/>
        <v>514.17884876950438</v>
      </c>
      <c r="Q72" s="73">
        <f t="shared" si="56"/>
        <v>680.97972602976699</v>
      </c>
      <c r="R72" s="73">
        <f t="shared" si="57"/>
        <v>1107.3481179233056</v>
      </c>
      <c r="S72" s="73">
        <f t="shared" si="58"/>
        <v>1670.3556260679641</v>
      </c>
      <c r="T72" s="73">
        <f t="shared" si="59"/>
        <v>2384.8119330516756</v>
      </c>
    </row>
    <row r="73" spans="1:20" x14ac:dyDescent="0.2">
      <c r="A73" s="7">
        <f t="shared" si="40"/>
        <v>6.9000000000000047E-2</v>
      </c>
      <c r="B73" s="8">
        <f t="shared" si="41"/>
        <v>7.8943114943117995E-2</v>
      </c>
      <c r="C73" s="8">
        <f t="shared" si="42"/>
        <v>0.50125753482540791</v>
      </c>
      <c r="D73" s="8">
        <f t="shared" si="43"/>
        <v>1.4778746670105609</v>
      </c>
      <c r="E73" s="8">
        <f t="shared" si="44"/>
        <v>3.1827869523553551</v>
      </c>
      <c r="F73" s="8">
        <f t="shared" si="45"/>
        <v>5.7707767100863556</v>
      </c>
      <c r="G73" s="8">
        <f t="shared" si="46"/>
        <v>9.3839192043588682</v>
      </c>
      <c r="H73" s="73">
        <f t="shared" si="47"/>
        <v>17.014177575967434</v>
      </c>
      <c r="I73" s="73">
        <f t="shared" si="48"/>
        <v>27.666928686121985</v>
      </c>
      <c r="J73" s="73">
        <f t="shared" si="49"/>
        <v>41.73358787438309</v>
      </c>
      <c r="K73" s="73">
        <f t="shared" si="50"/>
        <v>59.584172866335415</v>
      </c>
      <c r="L73" s="73">
        <f t="shared" si="51"/>
        <v>108.03329352985781</v>
      </c>
      <c r="M73" s="73">
        <f t="shared" si="52"/>
        <v>175.67404680431679</v>
      </c>
      <c r="N73" s="73">
        <f t="shared" si="53"/>
        <v>264.99176517681207</v>
      </c>
      <c r="O73" s="73">
        <f t="shared" si="54"/>
        <v>378.33591475470359</v>
      </c>
      <c r="P73" s="73">
        <f t="shared" si="55"/>
        <v>517.94577714179707</v>
      </c>
      <c r="Q73" s="73">
        <f t="shared" si="56"/>
        <v>685.96865518754237</v>
      </c>
      <c r="R73" s="73">
        <f t="shared" si="57"/>
        <v>1115.4606668027327</v>
      </c>
      <c r="S73" s="73">
        <f t="shared" si="58"/>
        <v>1682.5928272183262</v>
      </c>
      <c r="T73" s="73">
        <f t="shared" si="59"/>
        <v>2402.2833163158703</v>
      </c>
    </row>
    <row r="74" spans="1:20" x14ac:dyDescent="0.2">
      <c r="A74" s="9">
        <f t="shared" si="40"/>
        <v>7.0000000000000048E-2</v>
      </c>
      <c r="B74" s="10">
        <f t="shared" si="41"/>
        <v>7.9513108734634769E-2</v>
      </c>
      <c r="C74" s="10">
        <f t="shared" si="42"/>
        <v>0.50487676980248419</v>
      </c>
      <c r="D74" s="10">
        <f t="shared" si="43"/>
        <v>1.4885453807953275</v>
      </c>
      <c r="E74" s="10">
        <f t="shared" si="44"/>
        <v>3.2057676619950795</v>
      </c>
      <c r="F74" s="10">
        <f t="shared" si="45"/>
        <v>5.8124435090130113</v>
      </c>
      <c r="G74" s="10">
        <f t="shared" si="46"/>
        <v>9.4516740135076276</v>
      </c>
      <c r="H74" s="74">
        <f t="shared" si="47"/>
        <v>17.137025218767608</v>
      </c>
      <c r="I74" s="74">
        <f t="shared" si="48"/>
        <v>27.866692498238976</v>
      </c>
      <c r="J74" s="74">
        <f t="shared" si="49"/>
        <v>42.034917331717764</v>
      </c>
      <c r="K74" s="74">
        <f t="shared" si="50"/>
        <v>60.014389087609999</v>
      </c>
      <c r="L74" s="74">
        <f t="shared" si="51"/>
        <v>108.81332743950907</v>
      </c>
      <c r="M74" s="74">
        <f t="shared" si="52"/>
        <v>176.94246794631556</v>
      </c>
      <c r="N74" s="74">
        <f t="shared" si="53"/>
        <v>266.9050879670603</v>
      </c>
      <c r="O74" s="74">
        <f t="shared" si="54"/>
        <v>381.06761748360384</v>
      </c>
      <c r="P74" s="74">
        <f t="shared" si="55"/>
        <v>521.68550640793853</v>
      </c>
      <c r="Q74" s="74">
        <f t="shared" si="56"/>
        <v>690.92156178254743</v>
      </c>
      <c r="R74" s="74">
        <f t="shared" si="57"/>
        <v>1123.5146390233228</v>
      </c>
      <c r="S74" s="74">
        <f t="shared" si="58"/>
        <v>1694.7416696583055</v>
      </c>
      <c r="T74" s="74">
        <f t="shared" si="59"/>
        <v>2419.6285474579527</v>
      </c>
    </row>
    <row r="75" spans="1:20" x14ac:dyDescent="0.2">
      <c r="A75" s="18">
        <v>7.4999999999999997E-2</v>
      </c>
      <c r="B75" s="8">
        <f t="shared" si="41"/>
        <v>8.2303886781022725E-2</v>
      </c>
      <c r="C75" s="8">
        <f t="shared" si="42"/>
        <v>0.52259710582906815</v>
      </c>
      <c r="D75" s="8">
        <f t="shared" si="43"/>
        <v>1.5407908512075075</v>
      </c>
      <c r="E75" s="8">
        <f t="shared" si="44"/>
        <v>3.3182847821943966</v>
      </c>
      <c r="F75" s="8">
        <f t="shared" si="45"/>
        <v>6.0164506217893479</v>
      </c>
      <c r="G75" s="8">
        <f t="shared" si="46"/>
        <v>9.7834120722790985</v>
      </c>
      <c r="H75" s="73">
        <f t="shared" si="47"/>
        <v>17.738506339579342</v>
      </c>
      <c r="I75" s="73">
        <f t="shared" si="48"/>
        <v>28.84476711872799</v>
      </c>
      <c r="J75" s="73">
        <f t="shared" si="49"/>
        <v>43.510273110632141</v>
      </c>
      <c r="K75" s="73">
        <f t="shared" si="50"/>
        <v>62.120794461496885</v>
      </c>
      <c r="L75" s="73">
        <f t="shared" si="51"/>
        <v>112.6324944951713</v>
      </c>
      <c r="M75" s="73">
        <f t="shared" si="52"/>
        <v>183.15285467218615</v>
      </c>
      <c r="N75" s="73">
        <f t="shared" si="53"/>
        <v>276.27301322896449</v>
      </c>
      <c r="O75" s="73">
        <f t="shared" si="54"/>
        <v>394.44245790912191</v>
      </c>
      <c r="P75" s="73">
        <f t="shared" si="55"/>
        <v>539.99580117028995</v>
      </c>
      <c r="Q75" s="73">
        <f t="shared" si="56"/>
        <v>715.17176098974949</v>
      </c>
      <c r="R75" s="73">
        <f t="shared" si="57"/>
        <v>1162.9481367104281</v>
      </c>
      <c r="S75" s="73">
        <f t="shared" si="58"/>
        <v>1754.2242873203299</v>
      </c>
      <c r="T75" s="73">
        <f t="shared" si="59"/>
        <v>2504.5534905034492</v>
      </c>
    </row>
    <row r="76" spans="1:20" x14ac:dyDescent="0.2">
      <c r="A76" s="19">
        <v>0.08</v>
      </c>
      <c r="B76" s="10">
        <f t="shared" si="41"/>
        <v>8.5003088754944472E-2</v>
      </c>
      <c r="C76" s="10">
        <f t="shared" si="42"/>
        <v>0.53973597004058038</v>
      </c>
      <c r="D76" s="10">
        <f t="shared" si="43"/>
        <v>1.591321948457447</v>
      </c>
      <c r="E76" s="10">
        <f t="shared" si="44"/>
        <v>3.4271097865099747</v>
      </c>
      <c r="F76" s="10">
        <f t="shared" si="45"/>
        <v>6.213763483058508</v>
      </c>
      <c r="G76" s="10">
        <f t="shared" si="46"/>
        <v>10.104264540005746</v>
      </c>
      <c r="H76" s="74">
        <f t="shared" si="47"/>
        <v>18.320250570609463</v>
      </c>
      <c r="I76" s="74">
        <f t="shared" si="48"/>
        <v>29.790747380283946</v>
      </c>
      <c r="J76" s="74">
        <f t="shared" si="49"/>
        <v>44.93721683904392</v>
      </c>
      <c r="K76" s="74">
        <f t="shared" si="50"/>
        <v>64.158080640680367</v>
      </c>
      <c r="L76" s="74">
        <f t="shared" si="51"/>
        <v>116.32634011242587</v>
      </c>
      <c r="M76" s="74">
        <f t="shared" si="52"/>
        <v>189.15945492152647</v>
      </c>
      <c r="N76" s="74">
        <f t="shared" si="53"/>
        <v>285.33354113128559</v>
      </c>
      <c r="O76" s="74">
        <f t="shared" si="54"/>
        <v>407.37841880510643</v>
      </c>
      <c r="P76" s="74">
        <f t="shared" si="55"/>
        <v>557.70526532119061</v>
      </c>
      <c r="Q76" s="74">
        <f t="shared" si="56"/>
        <v>738.62621866430175</v>
      </c>
      <c r="R76" s="74">
        <f t="shared" si="57"/>
        <v>1201.0876709286492</v>
      </c>
      <c r="S76" s="74">
        <f t="shared" si="58"/>
        <v>1811.7550534144568</v>
      </c>
      <c r="T76" s="74">
        <f t="shared" si="59"/>
        <v>2586.6917222414709</v>
      </c>
    </row>
    <row r="77" spans="1:20" x14ac:dyDescent="0.2">
      <c r="A77" s="18">
        <v>8.5000000000000006E-2</v>
      </c>
      <c r="B77" s="8">
        <f t="shared" si="41"/>
        <v>8.7619178360097222E-2</v>
      </c>
      <c r="C77" s="8">
        <f t="shared" si="42"/>
        <v>0.55634710360563056</v>
      </c>
      <c r="D77" s="8">
        <f t="shared" si="43"/>
        <v>1.6402971194634395</v>
      </c>
      <c r="E77" s="8">
        <f t="shared" si="44"/>
        <v>3.5325839100921543</v>
      </c>
      <c r="F77" s="8">
        <f t="shared" si="45"/>
        <v>6.4050007933140307</v>
      </c>
      <c r="G77" s="8">
        <f t="shared" si="46"/>
        <v>10.415237491906685</v>
      </c>
      <c r="H77" s="73">
        <f t="shared" si="47"/>
        <v>18.884082047601261</v>
      </c>
      <c r="I77" s="73">
        <f t="shared" si="48"/>
        <v>30.70759952875083</v>
      </c>
      <c r="J77" s="73">
        <f t="shared" si="49"/>
        <v>46.320222887165656</v>
      </c>
      <c r="K77" s="73">
        <f t="shared" si="50"/>
        <v>66.132635804605201</v>
      </c>
      <c r="L77" s="73">
        <f t="shared" si="51"/>
        <v>119.90644683126413</v>
      </c>
      <c r="M77" s="73">
        <f t="shared" si="52"/>
        <v>194.98110318142903</v>
      </c>
      <c r="N77" s="73">
        <f t="shared" si="53"/>
        <v>294.11508215395293</v>
      </c>
      <c r="O77" s="73">
        <f t="shared" si="54"/>
        <v>419.91606258264051</v>
      </c>
      <c r="P77" s="73">
        <f t="shared" si="55"/>
        <v>574.86942922059779</v>
      </c>
      <c r="Q77" s="73">
        <f t="shared" si="56"/>
        <v>761.35847935087077</v>
      </c>
      <c r="R77" s="73">
        <f t="shared" si="57"/>
        <v>1238.0528332164818</v>
      </c>
      <c r="S77" s="73">
        <f t="shared" si="58"/>
        <v>1867.5143632435932</v>
      </c>
      <c r="T77" s="73">
        <f t="shared" si="59"/>
        <v>2666.3007979281115</v>
      </c>
    </row>
    <row r="78" spans="1:20" x14ac:dyDescent="0.2">
      <c r="A78" s="19">
        <v>0.09</v>
      </c>
      <c r="B78" s="10">
        <f t="shared" si="41"/>
        <v>9.0159390720634808E-2</v>
      </c>
      <c r="C78" s="10">
        <f t="shared" si="42"/>
        <v>0.57247644669899045</v>
      </c>
      <c r="D78" s="10">
        <f t="shared" si="43"/>
        <v>1.6878518112078755</v>
      </c>
      <c r="E78" s="10">
        <f t="shared" si="44"/>
        <v>3.6349988548679764</v>
      </c>
      <c r="F78" s="10">
        <f t="shared" si="45"/>
        <v>6.5906914433400168</v>
      </c>
      <c r="G78" s="10">
        <f t="shared" si="46"/>
        <v>10.71719096271125</v>
      </c>
      <c r="H78" s="74">
        <f t="shared" si="47"/>
        <v>19.431560117272003</v>
      </c>
      <c r="I78" s="74">
        <f t="shared" si="48"/>
        <v>31.597859233821232</v>
      </c>
      <c r="J78" s="74">
        <f t="shared" si="49"/>
        <v>47.663116131807399</v>
      </c>
      <c r="K78" s="74">
        <f t="shared" si="50"/>
        <v>68.049920833407668</v>
      </c>
      <c r="L78" s="74">
        <f t="shared" si="51"/>
        <v>123.38271588616355</v>
      </c>
      <c r="M78" s="74">
        <f t="shared" si="52"/>
        <v>200.63389995084361</v>
      </c>
      <c r="N78" s="74">
        <f t="shared" si="53"/>
        <v>302.64192275085401</v>
      </c>
      <c r="O78" s="74">
        <f t="shared" si="54"/>
        <v>432.09006366921614</v>
      </c>
      <c r="P78" s="74">
        <f t="shared" si="55"/>
        <v>591.53576251808488</v>
      </c>
      <c r="Q78" s="74">
        <f t="shared" si="56"/>
        <v>783.43141196955798</v>
      </c>
      <c r="R78" s="74">
        <f t="shared" si="57"/>
        <v>1273.9458553698064</v>
      </c>
      <c r="S78" s="74">
        <f t="shared" si="58"/>
        <v>1921.656426177537</v>
      </c>
      <c r="T78" s="74">
        <f t="shared" si="59"/>
        <v>2743.60088645408</v>
      </c>
    </row>
    <row r="79" spans="1:20" x14ac:dyDescent="0.2">
      <c r="A79" s="18">
        <v>9.5000000000000001E-2</v>
      </c>
      <c r="B79" s="8">
        <f t="shared" si="41"/>
        <v>9.2629968442905414E-2</v>
      </c>
      <c r="C79" s="8">
        <f t="shared" si="42"/>
        <v>0.58816363740019661</v>
      </c>
      <c r="D79" s="8">
        <f t="shared" si="43"/>
        <v>1.7341028899910631</v>
      </c>
      <c r="E79" s="8">
        <f t="shared" si="44"/>
        <v>3.7346063069540585</v>
      </c>
      <c r="F79" s="8">
        <f t="shared" si="45"/>
        <v>6.771291770428836</v>
      </c>
      <c r="G79" s="8">
        <f t="shared" si="46"/>
        <v>11.010867007171635</v>
      </c>
      <c r="H79" s="73">
        <f t="shared" si="47"/>
        <v>19.964030214407501</v>
      </c>
      <c r="I79" s="73">
        <f t="shared" si="48"/>
        <v>32.463714320801692</v>
      </c>
      <c r="J79" s="73">
        <f t="shared" si="49"/>
        <v>48.96919675134167</v>
      </c>
      <c r="K79" s="73">
        <f t="shared" si="50"/>
        <v>69.914647481064748</v>
      </c>
      <c r="L79" s="73">
        <f t="shared" si="51"/>
        <v>126.76369025550157</v>
      </c>
      <c r="M79" s="73">
        <f t="shared" si="52"/>
        <v>206.13173705454284</v>
      </c>
      <c r="N79" s="73">
        <f t="shared" si="53"/>
        <v>310.93501774846999</v>
      </c>
      <c r="O79" s="73">
        <f t="shared" si="54"/>
        <v>443.93033983771215</v>
      </c>
      <c r="P79" s="73">
        <f t="shared" si="55"/>
        <v>607.74522295390216</v>
      </c>
      <c r="Q79" s="73">
        <f t="shared" si="56"/>
        <v>804.89926105181678</v>
      </c>
      <c r="R79" s="73">
        <f t="shared" si="57"/>
        <v>1308.8549449776542</v>
      </c>
      <c r="S79" s="73">
        <f t="shared" si="58"/>
        <v>1974.3142970706883</v>
      </c>
      <c r="T79" s="73">
        <f t="shared" si="59"/>
        <v>2818.7819538359386</v>
      </c>
    </row>
    <row r="80" spans="1:20" x14ac:dyDescent="0.2">
      <c r="A80" s="19">
        <v>0.1</v>
      </c>
      <c r="B80" s="10">
        <f t="shared" si="41"/>
        <v>9.5036342376751917E-2</v>
      </c>
      <c r="C80" s="10">
        <f t="shared" si="42"/>
        <v>0.60344315945626381</v>
      </c>
      <c r="D80" s="10">
        <f t="shared" si="43"/>
        <v>1.7791520254191342</v>
      </c>
      <c r="E80" s="10">
        <f t="shared" si="44"/>
        <v>3.8316252244955482</v>
      </c>
      <c r="F80" s="10">
        <f t="shared" si="45"/>
        <v>6.9471987721123432</v>
      </c>
      <c r="G80" s="10">
        <f t="shared" si="46"/>
        <v>11.296911187046746</v>
      </c>
      <c r="H80" s="74">
        <f t="shared" si="47"/>
        <v>20.482662820356037</v>
      </c>
      <c r="I80" s="74">
        <f t="shared" si="48"/>
        <v>33.307068121419341</v>
      </c>
      <c r="J80" s="74">
        <f t="shared" si="49"/>
        <v>50.241335785875208</v>
      </c>
      <c r="K80" s="74">
        <f t="shared" si="50"/>
        <v>71.730914809237291</v>
      </c>
      <c r="L80" s="74">
        <f t="shared" si="51"/>
        <v>130.05680203257239</v>
      </c>
      <c r="M80" s="74">
        <f t="shared" si="52"/>
        <v>211.48669989567017</v>
      </c>
      <c r="N80" s="74">
        <f t="shared" si="53"/>
        <v>319.01259711514336</v>
      </c>
      <c r="O80" s="74">
        <f t="shared" si="54"/>
        <v>455.46291850729835</v>
      </c>
      <c r="P80" s="74">
        <f t="shared" si="55"/>
        <v>623.53344233386917</v>
      </c>
      <c r="Q80" s="74">
        <f t="shared" si="56"/>
        <v>825.80921744850127</v>
      </c>
      <c r="R80" s="74">
        <f t="shared" si="57"/>
        <v>1342.8568395666789</v>
      </c>
      <c r="S80" s="74">
        <f t="shared" si="58"/>
        <v>2025.6037290067441</v>
      </c>
      <c r="T80" s="74">
        <f t="shared" si="59"/>
        <v>2892.0092638839669</v>
      </c>
    </row>
    <row r="81" spans="1:20" x14ac:dyDescent="0.2">
      <c r="A81" s="18">
        <v>0.15</v>
      </c>
      <c r="B81" s="8">
        <f t="shared" si="41"/>
        <v>0.11639527292174204</v>
      </c>
      <c r="C81" s="8">
        <f t="shared" ref="C81:C87" si="60">(1.49/$J$1)*($C$90)^(2/3)*A81^(1/2)*$C$89</f>
        <v>0.73906391472039601</v>
      </c>
      <c r="D81" s="8">
        <f t="shared" ref="D81:D87" si="61">(1.49/$J$1)*($D$90)^(2/3)*A81^(1/2)*$D$89</f>
        <v>2.179007318558043</v>
      </c>
      <c r="E81" s="8">
        <f t="shared" ref="E81:E87" si="62">(1.49/$J$1)*($E$90)^(2/3)*A81^(1/2)*$E$89</f>
        <v>4.6927633427955682</v>
      </c>
      <c r="F81" s="8">
        <f t="shared" ref="F81:F87" si="63">(1.49/$J$1)*($F$90)^(2/3)*A81^(1/2)*$F$89</f>
        <v>8.5085460666825377</v>
      </c>
      <c r="G81" s="8">
        <f t="shared" ref="G81:G87" si="64">(1.49/$J$1)*($G$90)^(2/3)*A81^(1/2)*$G$89</f>
        <v>13.835834038901771</v>
      </c>
      <c r="H81" s="73">
        <f t="shared" ref="H81:H87" si="65">(1.49/$J$1)*($H$90)^(2/3)*A81^(1/2)*$H$89</f>
        <v>25.08603624167424</v>
      </c>
      <c r="I81" s="73">
        <f t="shared" ref="I81:I87" si="66">(1.49/$J$1)*($I$90)^(2/3)*A81^(1/2)*$I$89</f>
        <v>40.792660862798627</v>
      </c>
      <c r="J81" s="73">
        <f t="shared" ref="J81:J87" si="67">(1.49/$J$1)*($J$90)^(2/3)*A81^(1/2)*$J$89</f>
        <v>61.532818335613378</v>
      </c>
      <c r="K81" s="73">
        <f t="shared" ref="K81:K87" si="68">(1.49/$J$1)*($K$90)^(2/3)*A81^(1/2)*$K$89</f>
        <v>87.852070032840359</v>
      </c>
      <c r="L81" s="73">
        <f t="shared" ref="L81:L87" si="69">(1.49/$J$1)*($L$90)^(2/3)*A81^(1/2)*$L$89</f>
        <v>159.28640127898424</v>
      </c>
      <c r="M81" s="73">
        <f t="shared" ref="M81:M87" si="70">(1.49/$J$1)*($M$90)^(2/3)*A81^(1/2)*$M$89</f>
        <v>259.01725106475413</v>
      </c>
      <c r="N81" s="73">
        <f t="shared" ref="N81:N87" si="71">(1.49/$J$1)*($N$90)^(2/3)*A81^(1/2)*$N$89</f>
        <v>390.70904222608311</v>
      </c>
      <c r="O81" s="73">
        <f t="shared" ref="O81:O87" si="72">(1.49/$J$1)*($O$90)^(2/3)*A81^(1/2)*$O$89</f>
        <v>557.825873550859</v>
      </c>
      <c r="P81" s="73">
        <f t="shared" ref="P81:P87" si="73">(1.49/$J$1)*($P$90)^(2/3)*A81^(1/2)*$P$89</f>
        <v>763.66938563954943</v>
      </c>
      <c r="Q81" s="73">
        <f t="shared" ref="Q81:Q87" si="74">(1.49/$J$1)*($Q$90)^(2/3)*A81^(1/2)*$Q$89</f>
        <v>1011.4056038179534</v>
      </c>
      <c r="R81" s="73">
        <f t="shared" ref="R81:R87" si="75">(1.49/$J$1)*($R$90)^(2/3)*A81^(1/2)*$R$89</f>
        <v>1644.657027272408</v>
      </c>
      <c r="S81" s="73">
        <f t="shared" ref="S81:S87" si="76">(1.49/$J$1)*($S$90)^(2/3)*A81^(1/2)*$S$89</f>
        <v>2480.8477785726882</v>
      </c>
      <c r="T81" s="73">
        <f t="shared" ref="T81:T87" si="77">(1.49/$J$1)*($T$90)^(2/3)*A81^(1/2)*$T$89</f>
        <v>3541.9735139588533</v>
      </c>
    </row>
    <row r="82" spans="1:20" x14ac:dyDescent="0.2">
      <c r="A82" s="19">
        <v>0.2</v>
      </c>
      <c r="B82" s="10">
        <f t="shared" si="41"/>
        <v>0.13440168430753546</v>
      </c>
      <c r="C82" s="10">
        <f t="shared" si="60"/>
        <v>0.85339750022431837</v>
      </c>
      <c r="D82" s="10">
        <f t="shared" si="61"/>
        <v>2.516100923871301</v>
      </c>
      <c r="E82" s="10">
        <f t="shared" si="62"/>
        <v>5.4187363584124588</v>
      </c>
      <c r="F82" s="10">
        <f t="shared" si="63"/>
        <v>9.8248227240229884</v>
      </c>
      <c r="G82" s="10">
        <f t="shared" si="64"/>
        <v>15.976245013645848</v>
      </c>
      <c r="H82" s="74">
        <f t="shared" si="65"/>
        <v>28.966859554062655</v>
      </c>
      <c r="I82" s="74">
        <f t="shared" si="66"/>
        <v>47.103307460195794</v>
      </c>
      <c r="J82" s="74">
        <f t="shared" si="67"/>
        <v>71.05197846012544</v>
      </c>
      <c r="K82" s="74">
        <f t="shared" si="68"/>
        <v>101.44283256465246</v>
      </c>
      <c r="L82" s="74">
        <f t="shared" si="69"/>
        <v>183.9280933133366</v>
      </c>
      <c r="M82" s="74">
        <f t="shared" si="70"/>
        <v>299.08735925398543</v>
      </c>
      <c r="N82" s="74">
        <f t="shared" si="71"/>
        <v>451.15194140809979</v>
      </c>
      <c r="O82" s="74">
        <f t="shared" si="72"/>
        <v>644.12183651105306</v>
      </c>
      <c r="P82" s="74">
        <f t="shared" si="73"/>
        <v>881.80945074173985</v>
      </c>
      <c r="Q82" s="74">
        <f t="shared" si="74"/>
        <v>1167.8705952483829</v>
      </c>
      <c r="R82" s="74">
        <f t="shared" si="75"/>
        <v>1899.0863548406685</v>
      </c>
      <c r="S82" s="74">
        <f t="shared" si="76"/>
        <v>2864.6362655548528</v>
      </c>
      <c r="T82" s="74">
        <f t="shared" si="77"/>
        <v>4089.918723493337</v>
      </c>
    </row>
    <row r="83" spans="1:20" x14ac:dyDescent="0.2">
      <c r="A83" s="18">
        <v>0.25</v>
      </c>
      <c r="B83" s="8">
        <f t="shared" si="41"/>
        <v>0.15026565120105803</v>
      </c>
      <c r="C83" s="8">
        <f t="shared" si="60"/>
        <v>0.95412741116498412</v>
      </c>
      <c r="D83" s="8">
        <f t="shared" si="61"/>
        <v>2.8130863520131264</v>
      </c>
      <c r="E83" s="8">
        <f t="shared" si="62"/>
        <v>6.0583314247799613</v>
      </c>
      <c r="F83" s="8">
        <f t="shared" si="63"/>
        <v>10.984485738900029</v>
      </c>
      <c r="G83" s="8">
        <f t="shared" si="64"/>
        <v>17.861984937852085</v>
      </c>
      <c r="H83" s="73">
        <f t="shared" si="65"/>
        <v>32.385933528786673</v>
      </c>
      <c r="I83" s="73">
        <f t="shared" si="66"/>
        <v>52.663098723035382</v>
      </c>
      <c r="J83" s="73">
        <f t="shared" si="67"/>
        <v>79.438526886345656</v>
      </c>
      <c r="K83" s="73">
        <f t="shared" si="68"/>
        <v>113.41653472234611</v>
      </c>
      <c r="L83" s="73">
        <f t="shared" si="69"/>
        <v>205.63785981027257</v>
      </c>
      <c r="M83" s="73">
        <f t="shared" si="70"/>
        <v>334.38983325140606</v>
      </c>
      <c r="N83" s="73">
        <f t="shared" si="71"/>
        <v>504.40320458475674</v>
      </c>
      <c r="O83" s="73">
        <f t="shared" si="72"/>
        <v>720.15010611536036</v>
      </c>
      <c r="P83" s="73">
        <f t="shared" si="73"/>
        <v>985.89293753014135</v>
      </c>
      <c r="Q83" s="73">
        <f t="shared" si="74"/>
        <v>1305.7190199492634</v>
      </c>
      <c r="R83" s="73">
        <f t="shared" si="75"/>
        <v>2123.2430922830108</v>
      </c>
      <c r="S83" s="73">
        <f t="shared" si="76"/>
        <v>3202.760710295895</v>
      </c>
      <c r="T83" s="73">
        <f t="shared" si="77"/>
        <v>4572.6681440901339</v>
      </c>
    </row>
    <row r="84" spans="1:20" x14ac:dyDescent="0.2">
      <c r="A84" s="19">
        <v>0.3</v>
      </c>
      <c r="B84" s="10">
        <f t="shared" si="41"/>
        <v>0.16460777356204545</v>
      </c>
      <c r="C84" s="10">
        <f t="shared" si="60"/>
        <v>1.0451942116581363</v>
      </c>
      <c r="D84" s="10">
        <f t="shared" si="61"/>
        <v>3.0815817024150149</v>
      </c>
      <c r="E84" s="10">
        <f t="shared" si="62"/>
        <v>6.6365695643887932</v>
      </c>
      <c r="F84" s="10">
        <f t="shared" si="63"/>
        <v>12.032901243578696</v>
      </c>
      <c r="G84" s="10">
        <f t="shared" si="64"/>
        <v>19.566824144558197</v>
      </c>
      <c r="H84" s="74">
        <f t="shared" si="65"/>
        <v>35.477012679158683</v>
      </c>
      <c r="I84" s="74">
        <f t="shared" si="66"/>
        <v>57.68953423745598</v>
      </c>
      <c r="J84" s="74">
        <f t="shared" si="67"/>
        <v>87.020546221264283</v>
      </c>
      <c r="K84" s="74">
        <f t="shared" si="68"/>
        <v>124.24158892299377</v>
      </c>
      <c r="L84" s="74">
        <f t="shared" si="69"/>
        <v>225.2649889903426</v>
      </c>
      <c r="M84" s="74">
        <f t="shared" si="70"/>
        <v>366.3057093443723</v>
      </c>
      <c r="N84" s="74">
        <f t="shared" si="71"/>
        <v>552.54602645792897</v>
      </c>
      <c r="O84" s="74">
        <f t="shared" si="72"/>
        <v>788.88491581824383</v>
      </c>
      <c r="P84" s="74">
        <f t="shared" si="73"/>
        <v>1079.9916023405799</v>
      </c>
      <c r="Q84" s="74">
        <f t="shared" si="74"/>
        <v>1430.343521979499</v>
      </c>
      <c r="R84" s="74">
        <f t="shared" si="75"/>
        <v>2325.8962734208562</v>
      </c>
      <c r="S84" s="74">
        <f t="shared" si="76"/>
        <v>3508.4485746406599</v>
      </c>
      <c r="T84" s="74">
        <f t="shared" si="77"/>
        <v>5009.1069810068984</v>
      </c>
    </row>
    <row r="85" spans="1:20" x14ac:dyDescent="0.2">
      <c r="A85" s="18">
        <v>0.35</v>
      </c>
      <c r="B85" s="8">
        <f t="shared" si="41"/>
        <v>0.17779671623297558</v>
      </c>
      <c r="C85" s="8">
        <f t="shared" si="60"/>
        <v>1.1289387775388675</v>
      </c>
      <c r="D85" s="8">
        <f t="shared" si="61"/>
        <v>3.3284886590516609</v>
      </c>
      <c r="E85" s="8">
        <f t="shared" si="62"/>
        <v>7.1683144122915632</v>
      </c>
      <c r="F85" s="8">
        <f t="shared" si="63"/>
        <v>12.997018801530501</v>
      </c>
      <c r="G85" s="8">
        <f t="shared" si="64"/>
        <v>21.134585595371313</v>
      </c>
      <c r="H85" s="73">
        <f t="shared" si="65"/>
        <v>38.319553321292567</v>
      </c>
      <c r="I85" s="73">
        <f t="shared" si="66"/>
        <v>62.311818734145767</v>
      </c>
      <c r="J85" s="73">
        <f t="shared" si="67"/>
        <v>93.99293258230496</v>
      </c>
      <c r="K85" s="73">
        <f t="shared" si="68"/>
        <v>134.1962536280175</v>
      </c>
      <c r="L85" s="73">
        <f t="shared" si="69"/>
        <v>243.31399701268532</v>
      </c>
      <c r="M85" s="73">
        <f t="shared" si="70"/>
        <v>395.65538643453903</v>
      </c>
      <c r="N85" s="73">
        <f t="shared" si="71"/>
        <v>596.81792023490777</v>
      </c>
      <c r="O85" s="73">
        <f t="shared" si="72"/>
        <v>852.09309671722519</v>
      </c>
      <c r="P85" s="73">
        <f t="shared" si="73"/>
        <v>1166.5242552045524</v>
      </c>
      <c r="Q85" s="73">
        <f t="shared" si="74"/>
        <v>1544.9475792660965</v>
      </c>
      <c r="R85" s="73">
        <f t="shared" si="75"/>
        <v>2512.2551065722864</v>
      </c>
      <c r="S85" s="73">
        <f t="shared" si="76"/>
        <v>3789.5575776574624</v>
      </c>
      <c r="T85" s="73">
        <f t="shared" si="77"/>
        <v>5410.453912415056</v>
      </c>
    </row>
    <row r="86" spans="1:20" x14ac:dyDescent="0.2">
      <c r="A86" s="19">
        <v>0.4</v>
      </c>
      <c r="B86" s="10">
        <f t="shared" si="41"/>
        <v>0.19007268475350383</v>
      </c>
      <c r="C86" s="10">
        <f t="shared" si="60"/>
        <v>1.2068863189125276</v>
      </c>
      <c r="D86" s="10">
        <f t="shared" si="61"/>
        <v>3.5583040508382684</v>
      </c>
      <c r="E86" s="10">
        <f t="shared" si="62"/>
        <v>7.6632504489910964</v>
      </c>
      <c r="F86" s="10">
        <f t="shared" si="63"/>
        <v>13.894397544224686</v>
      </c>
      <c r="G86" s="10">
        <f t="shared" si="64"/>
        <v>22.593822374093492</v>
      </c>
      <c r="H86" s="74">
        <f t="shared" si="65"/>
        <v>40.965325640712074</v>
      </c>
      <c r="I86" s="74">
        <f t="shared" si="66"/>
        <v>66.614136242838683</v>
      </c>
      <c r="J86" s="74">
        <f t="shared" si="67"/>
        <v>100.48267157175042</v>
      </c>
      <c r="K86" s="74">
        <f t="shared" si="68"/>
        <v>143.46182961847458</v>
      </c>
      <c r="L86" s="74">
        <f t="shared" si="69"/>
        <v>260.11360406514478</v>
      </c>
      <c r="M86" s="74">
        <f t="shared" si="70"/>
        <v>422.97339979134034</v>
      </c>
      <c r="N86" s="74">
        <f t="shared" si="71"/>
        <v>638.02519423028673</v>
      </c>
      <c r="O86" s="74">
        <f t="shared" si="72"/>
        <v>910.92583701459671</v>
      </c>
      <c r="P86" s="74">
        <f t="shared" si="73"/>
        <v>1247.0668846677383</v>
      </c>
      <c r="Q86" s="74">
        <f t="shared" si="74"/>
        <v>1651.6184348970025</v>
      </c>
      <c r="R86" s="74">
        <f t="shared" si="75"/>
        <v>2685.7136791333578</v>
      </c>
      <c r="S86" s="74">
        <f t="shared" si="76"/>
        <v>4051.2074580134881</v>
      </c>
      <c r="T86" s="74">
        <f t="shared" si="77"/>
        <v>5784.0185277679338</v>
      </c>
    </row>
    <row r="87" spans="1:20" x14ac:dyDescent="0.2">
      <c r="A87" s="18">
        <v>0.5</v>
      </c>
      <c r="B87" s="8">
        <f t="shared" si="41"/>
        <v>0.2125077218873612</v>
      </c>
      <c r="C87" s="8">
        <f t="shared" si="60"/>
        <v>1.3493399251014511</v>
      </c>
      <c r="D87" s="8">
        <f t="shared" si="61"/>
        <v>3.9783048711436182</v>
      </c>
      <c r="E87" s="8">
        <f t="shared" si="62"/>
        <v>8.5677744662749369</v>
      </c>
      <c r="F87" s="8">
        <f t="shared" si="63"/>
        <v>15.534408707646271</v>
      </c>
      <c r="G87" s="8">
        <f t="shared" si="64"/>
        <v>25.260661350014367</v>
      </c>
      <c r="H87" s="73">
        <f t="shared" si="65"/>
        <v>45.800626426523664</v>
      </c>
      <c r="I87" s="73">
        <f t="shared" si="66"/>
        <v>74.476868450709873</v>
      </c>
      <c r="J87" s="73">
        <f t="shared" si="67"/>
        <v>112.3430420976098</v>
      </c>
      <c r="K87" s="73">
        <f t="shared" si="68"/>
        <v>160.39520160170093</v>
      </c>
      <c r="L87" s="73">
        <f t="shared" si="69"/>
        <v>290.81585028106474</v>
      </c>
      <c r="M87" s="73">
        <f t="shared" si="70"/>
        <v>472.89863730381626</v>
      </c>
      <c r="N87" s="73">
        <f t="shared" si="71"/>
        <v>713.33385282821394</v>
      </c>
      <c r="O87" s="73">
        <f t="shared" si="72"/>
        <v>1018.4460470127663</v>
      </c>
      <c r="P87" s="73">
        <f t="shared" si="73"/>
        <v>1394.2631633029766</v>
      </c>
      <c r="Q87" s="73">
        <f t="shared" si="74"/>
        <v>1846.5655466607543</v>
      </c>
      <c r="R87" s="73">
        <f t="shared" si="75"/>
        <v>3002.7191773216232</v>
      </c>
      <c r="S87" s="73">
        <f t="shared" si="76"/>
        <v>4529.3876335361429</v>
      </c>
      <c r="T87" s="73">
        <f t="shared" si="77"/>
        <v>6466.7293056036779</v>
      </c>
    </row>
    <row r="88" spans="1:20" x14ac:dyDescent="0.2">
      <c r="A88" t="s">
        <v>3</v>
      </c>
      <c r="B88" s="4">
        <f t="shared" ref="B88:T88" si="78">2*3.14159+2*ATAN(SQRT((B$4/24)^2-(B$4/12-B$4/24)^2)/(B$4/24-B$4/12))</f>
        <v>6.2831799999999998</v>
      </c>
      <c r="C88" s="4">
        <f t="shared" si="78"/>
        <v>6.2831799999999998</v>
      </c>
      <c r="D88" s="4">
        <f t="shared" si="78"/>
        <v>6.2831799999999998</v>
      </c>
      <c r="E88" s="4">
        <f t="shared" si="78"/>
        <v>6.2831799999999998</v>
      </c>
      <c r="F88" s="4">
        <f t="shared" si="78"/>
        <v>6.2831799999999998</v>
      </c>
      <c r="G88" s="4">
        <f t="shared" si="78"/>
        <v>6.2831799999999998</v>
      </c>
      <c r="H88" s="4">
        <f t="shared" si="78"/>
        <v>6.2831799999999998</v>
      </c>
      <c r="I88" s="4">
        <f t="shared" si="78"/>
        <v>6.2831799999999998</v>
      </c>
      <c r="J88" s="4">
        <f t="shared" si="78"/>
        <v>6.2831799999999998</v>
      </c>
      <c r="K88" s="4">
        <f t="shared" si="78"/>
        <v>6.2831799999999998</v>
      </c>
      <c r="L88" s="4">
        <f t="shared" si="78"/>
        <v>6.2831799999999998</v>
      </c>
      <c r="M88" s="4">
        <f t="shared" si="78"/>
        <v>6.2831799999999998</v>
      </c>
      <c r="N88" s="4">
        <f t="shared" si="78"/>
        <v>6.2831799999999998</v>
      </c>
      <c r="O88" s="4">
        <f t="shared" si="78"/>
        <v>6.2831799999999998</v>
      </c>
      <c r="P88" s="4">
        <f t="shared" si="78"/>
        <v>6.2831799999999998</v>
      </c>
      <c r="Q88" s="4">
        <f t="shared" si="78"/>
        <v>6.2831799999999998</v>
      </c>
      <c r="R88" s="4">
        <f t="shared" si="78"/>
        <v>6.2831799999999998</v>
      </c>
      <c r="S88" s="4">
        <f t="shared" si="78"/>
        <v>6.2831799999999998</v>
      </c>
      <c r="T88" s="4">
        <f t="shared" si="78"/>
        <v>6.2831799999999998</v>
      </c>
    </row>
    <row r="89" spans="1:20" x14ac:dyDescent="0.2">
      <c r="A89" t="s">
        <v>4</v>
      </c>
      <c r="B89" s="4">
        <f t="shared" ref="B89:T89" si="79">(B$4/12)^2/8*(B$88-SIN(B$88))</f>
        <v>2.1816615649929118E-2</v>
      </c>
      <c r="C89" s="4">
        <f t="shared" si="79"/>
        <v>8.7266462599716474E-2</v>
      </c>
      <c r="D89" s="4">
        <f t="shared" si="79"/>
        <v>0.19634954084936207</v>
      </c>
      <c r="E89" s="4">
        <f t="shared" si="79"/>
        <v>0.3490658503988659</v>
      </c>
      <c r="F89" s="4">
        <f t="shared" si="79"/>
        <v>0.54541539124822802</v>
      </c>
      <c r="G89" s="4">
        <f t="shared" si="79"/>
        <v>0.78539816339744828</v>
      </c>
      <c r="H89" s="4">
        <f t="shared" si="79"/>
        <v>1.227184630308513</v>
      </c>
      <c r="I89" s="4">
        <f t="shared" si="79"/>
        <v>1.7671458676442586</v>
      </c>
      <c r="J89" s="4">
        <f t="shared" si="79"/>
        <v>2.4052818754046852</v>
      </c>
      <c r="K89" s="4">
        <f t="shared" si="79"/>
        <v>3.1415926535897931</v>
      </c>
      <c r="L89" s="4">
        <f t="shared" si="79"/>
        <v>4.908738521234052</v>
      </c>
      <c r="M89" s="4">
        <f t="shared" si="79"/>
        <v>7.0685834705770345</v>
      </c>
      <c r="N89" s="4">
        <f t="shared" si="79"/>
        <v>9.6211275016187408</v>
      </c>
      <c r="O89" s="4">
        <f t="shared" si="79"/>
        <v>12.566370614359172</v>
      </c>
      <c r="P89" s="4">
        <f t="shared" si="79"/>
        <v>15.904312808798327</v>
      </c>
      <c r="Q89" s="4">
        <f t="shared" si="79"/>
        <v>19.634954084936208</v>
      </c>
      <c r="R89" s="4">
        <f t="shared" si="79"/>
        <v>28.274333882308138</v>
      </c>
      <c r="S89" s="4">
        <f t="shared" si="79"/>
        <v>38.484510006474963</v>
      </c>
      <c r="T89" s="4">
        <f t="shared" si="79"/>
        <v>50.26548245743669</v>
      </c>
    </row>
    <row r="90" spans="1:20" x14ac:dyDescent="0.2">
      <c r="A90" t="s">
        <v>5</v>
      </c>
      <c r="B90" s="4">
        <f t="shared" ref="B90:T90" si="80">B$4/48*(1-(SIN(B$88)/B$88))</f>
        <v>4.16667018610241E-2</v>
      </c>
      <c r="C90" s="4">
        <f t="shared" si="80"/>
        <v>8.3333403722048199E-2</v>
      </c>
      <c r="D90" s="4">
        <f t="shared" si="80"/>
        <v>0.12500010558307231</v>
      </c>
      <c r="E90" s="4">
        <f t="shared" si="80"/>
        <v>0.1666668074440964</v>
      </c>
      <c r="F90" s="4">
        <f t="shared" si="80"/>
        <v>0.20833350930512054</v>
      </c>
      <c r="G90" s="4">
        <f t="shared" si="80"/>
        <v>0.25000021116614463</v>
      </c>
      <c r="H90" s="4">
        <f t="shared" si="80"/>
        <v>0.31250026395768077</v>
      </c>
      <c r="I90" s="4">
        <f t="shared" si="80"/>
        <v>0.37500031674921697</v>
      </c>
      <c r="J90" s="4">
        <f t="shared" si="80"/>
        <v>0.43750036954075311</v>
      </c>
      <c r="K90" s="4">
        <f t="shared" si="80"/>
        <v>0.50000042233228925</v>
      </c>
      <c r="L90" s="4">
        <f t="shared" si="80"/>
        <v>0.62500052791536154</v>
      </c>
      <c r="M90" s="4">
        <f t="shared" si="80"/>
        <v>0.75000063349843393</v>
      </c>
      <c r="N90" s="4">
        <f t="shared" si="80"/>
        <v>0.87500073908150622</v>
      </c>
      <c r="O90" s="4">
        <f t="shared" si="80"/>
        <v>1.0000008446645785</v>
      </c>
      <c r="P90" s="4">
        <f t="shared" si="80"/>
        <v>1.1250009502476508</v>
      </c>
      <c r="Q90" s="4">
        <f t="shared" si="80"/>
        <v>1.2500010558307231</v>
      </c>
      <c r="R90" s="4">
        <f t="shared" si="80"/>
        <v>1.5000012669968679</v>
      </c>
      <c r="S90" s="4">
        <f t="shared" si="80"/>
        <v>1.7500014781630124</v>
      </c>
      <c r="T90" s="4">
        <f t="shared" si="80"/>
        <v>2.000001689329157</v>
      </c>
    </row>
  </sheetData>
  <phoneticPr fontId="0" type="noConversion"/>
  <pageMargins left="0.5" right="0.5" top="0.5" bottom="0.25" header="0" footer="0"/>
  <pageSetup paperSize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0E22-92FF-4B1A-91F0-D48D31D4DF93}">
  <dimension ref="A1:I43"/>
  <sheetViews>
    <sheetView tabSelected="1" topLeftCell="A23" workbookViewId="0">
      <selection activeCell="C39" activeCellId="1" sqref="C28 C39"/>
    </sheetView>
  </sheetViews>
  <sheetFormatPr defaultRowHeight="12.75" x14ac:dyDescent="0.2"/>
  <cols>
    <col min="1" max="1" width="17.85546875" customWidth="1"/>
    <col min="2" max="2" width="21.5703125" bestFit="1" customWidth="1"/>
    <col min="3" max="3" width="12.28515625" bestFit="1" customWidth="1"/>
    <col min="4" max="4" width="11.5703125" bestFit="1" customWidth="1"/>
    <col min="5" max="5" width="11.85546875" bestFit="1" customWidth="1"/>
    <col min="6" max="6" width="11.140625" bestFit="1" customWidth="1"/>
    <col min="7" max="7" width="10.140625" bestFit="1" customWidth="1"/>
  </cols>
  <sheetData>
    <row r="1" spans="1:8" ht="23.25" x14ac:dyDescent="0.35">
      <c r="A1" s="67" t="s">
        <v>44</v>
      </c>
    </row>
    <row r="2" spans="1:8" ht="15" x14ac:dyDescent="0.2">
      <c r="A2" s="13" t="s">
        <v>9</v>
      </c>
    </row>
    <row r="3" spans="1:8" ht="15" x14ac:dyDescent="0.2">
      <c r="A3" s="13" t="s">
        <v>45</v>
      </c>
    </row>
    <row r="4" spans="1:8" ht="15" x14ac:dyDescent="0.2">
      <c r="A4" s="13"/>
    </row>
    <row r="5" spans="1:8" ht="15" x14ac:dyDescent="0.2">
      <c r="A5" s="13"/>
    </row>
    <row r="6" spans="1:8" ht="21" thickBot="1" x14ac:dyDescent="0.35">
      <c r="A6" s="42" t="s">
        <v>40</v>
      </c>
    </row>
    <row r="7" spans="1:8" x14ac:dyDescent="0.2">
      <c r="A7" s="27" t="s">
        <v>17</v>
      </c>
      <c r="B7" s="30" t="s">
        <v>7</v>
      </c>
      <c r="C7" s="28" t="s">
        <v>21</v>
      </c>
      <c r="D7" s="30" t="s">
        <v>22</v>
      </c>
      <c r="E7" s="28" t="s">
        <v>8</v>
      </c>
      <c r="F7" s="30" t="s">
        <v>23</v>
      </c>
      <c r="G7" s="30" t="s">
        <v>26</v>
      </c>
    </row>
    <row r="8" spans="1:8" s="26" customFormat="1" ht="13.5" thickBot="1" x14ac:dyDescent="0.25">
      <c r="A8" s="29" t="s">
        <v>16</v>
      </c>
      <c r="B8" s="31" t="s">
        <v>15</v>
      </c>
      <c r="C8" s="26" t="s">
        <v>19</v>
      </c>
      <c r="D8" s="31" t="s">
        <v>20</v>
      </c>
      <c r="E8" s="26" t="s">
        <v>18</v>
      </c>
      <c r="F8" s="31" t="s">
        <v>24</v>
      </c>
      <c r="G8" s="22" t="s">
        <v>25</v>
      </c>
    </row>
    <row r="9" spans="1:8" s="15" customFormat="1" ht="13.5" thickBot="1" x14ac:dyDescent="0.25">
      <c r="A9" s="76">
        <v>31.2</v>
      </c>
      <c r="B9" s="77">
        <v>48</v>
      </c>
      <c r="C9" s="78">
        <v>100</v>
      </c>
      <c r="D9" s="79">
        <v>99.9</v>
      </c>
      <c r="E9" s="80">
        <v>48</v>
      </c>
      <c r="F9" s="77">
        <v>1.2999999999999999E-2</v>
      </c>
      <c r="G9" s="68">
        <f>(C9-D9)/E9</f>
        <v>2.0833333333332149E-3</v>
      </c>
    </row>
    <row r="10" spans="1:8" x14ac:dyDescent="0.2">
      <c r="A10" s="15"/>
      <c r="B10" s="15"/>
      <c r="C10" s="15"/>
      <c r="D10" s="36"/>
      <c r="E10" s="36"/>
      <c r="F10" s="36"/>
    </row>
    <row r="12" spans="1:8" ht="21" thickBot="1" x14ac:dyDescent="0.35">
      <c r="A12" s="43" t="s">
        <v>28</v>
      </c>
      <c r="B12" s="44"/>
      <c r="C12" s="44"/>
      <c r="D12" s="44"/>
      <c r="E12" s="44"/>
      <c r="F12" s="44"/>
      <c r="G12" s="44"/>
    </row>
    <row r="13" spans="1:8" x14ac:dyDescent="0.2">
      <c r="A13" s="47"/>
      <c r="B13" s="48"/>
      <c r="C13" s="48"/>
      <c r="D13" s="48"/>
      <c r="E13" s="48"/>
      <c r="F13" s="48"/>
      <c r="G13" s="49"/>
    </row>
    <row r="14" spans="1:8" ht="13.5" thickBot="1" x14ac:dyDescent="0.25">
      <c r="A14" s="50"/>
      <c r="B14" s="26" t="s">
        <v>39</v>
      </c>
      <c r="C14" s="1" t="s">
        <v>11</v>
      </c>
      <c r="D14" s="26" t="s">
        <v>12</v>
      </c>
      <c r="G14" s="51"/>
      <c r="H14" s="25"/>
    </row>
    <row r="15" spans="1:8" ht="13.5" thickBot="1" x14ac:dyDescent="0.25">
      <c r="A15" s="29" t="s">
        <v>31</v>
      </c>
      <c r="B15" s="81">
        <v>3.0880000000000001</v>
      </c>
      <c r="C15" s="84">
        <f>(1-SIN(B15)/B15)*(B15-SIN(B15))</f>
        <v>2.9817952121134299</v>
      </c>
      <c r="D15" s="32">
        <f>(A9*F9*8)/(1.49*G9^0.5*(B9/12)^2*((B9/12)/4)^0.67)</f>
        <v>2.9819633466322371</v>
      </c>
      <c r="G15" s="51"/>
    </row>
    <row r="16" spans="1:8" x14ac:dyDescent="0.2">
      <c r="A16" s="29"/>
      <c r="B16" s="37"/>
      <c r="C16" s="4"/>
      <c r="D16" s="38"/>
      <c r="G16" s="51"/>
    </row>
    <row r="17" spans="1:9" ht="15" x14ac:dyDescent="0.25">
      <c r="A17" s="70" t="s">
        <v>42</v>
      </c>
      <c r="B17" s="52"/>
      <c r="C17" s="52"/>
      <c r="D17" s="24"/>
      <c r="E17" s="24"/>
      <c r="F17" s="24"/>
      <c r="G17" s="53"/>
    </row>
    <row r="18" spans="1:9" ht="15.75" x14ac:dyDescent="0.25">
      <c r="A18" s="69" t="s">
        <v>43</v>
      </c>
      <c r="B18" s="4"/>
      <c r="C18" s="4"/>
      <c r="G18" s="51"/>
    </row>
    <row r="19" spans="1:9" ht="13.5" thickBot="1" x14ac:dyDescent="0.25">
      <c r="A19" s="50"/>
      <c r="B19" s="4"/>
      <c r="C19" s="4"/>
      <c r="G19" s="51"/>
    </row>
    <row r="20" spans="1:9" ht="13.5" thickBot="1" x14ac:dyDescent="0.25">
      <c r="A20" s="29" t="s">
        <v>14</v>
      </c>
      <c r="B20" s="34">
        <f>(1.49/$F$9)*($G$9^0.5)*(B9/12/4*(1-(SIN(B15)/B15)))^(2/3)</f>
        <v>5.1707769545590221</v>
      </c>
      <c r="C20" s="35" t="s">
        <v>32</v>
      </c>
      <c r="E20" t="s">
        <v>35</v>
      </c>
      <c r="F20" s="75">
        <f>B20*(B9/12)^2/8*(B15-SIN(B15))</f>
        <v>31.380752425019669</v>
      </c>
      <c r="G20" s="51" t="s">
        <v>16</v>
      </c>
    </row>
    <row r="21" spans="1:9" ht="13.5" thickBot="1" x14ac:dyDescent="0.25">
      <c r="A21" s="54"/>
      <c r="B21" s="55"/>
      <c r="C21" s="45"/>
      <c r="D21" s="44"/>
      <c r="E21" s="44"/>
      <c r="F21" s="44"/>
      <c r="G21" s="56"/>
    </row>
    <row r="22" spans="1:9" x14ac:dyDescent="0.2">
      <c r="A22" s="26"/>
      <c r="B22" s="35"/>
      <c r="C22" s="4"/>
    </row>
    <row r="23" spans="1:9" x14ac:dyDescent="0.2">
      <c r="B23" s="15"/>
      <c r="C23" s="4"/>
    </row>
    <row r="24" spans="1:9" ht="21" thickBot="1" x14ac:dyDescent="0.35">
      <c r="A24" s="43" t="s">
        <v>41</v>
      </c>
      <c r="B24" s="44"/>
      <c r="C24" s="45"/>
      <c r="D24" s="44"/>
      <c r="E24" s="44"/>
      <c r="F24" s="46"/>
      <c r="G24" s="46"/>
    </row>
    <row r="25" spans="1:9" ht="13.5" thickBot="1" x14ac:dyDescent="0.25">
      <c r="A25" s="47"/>
      <c r="B25" s="48"/>
      <c r="C25" s="57"/>
      <c r="D25" s="48"/>
      <c r="E25" s="48"/>
      <c r="F25" s="58"/>
      <c r="G25" s="59"/>
    </row>
    <row r="26" spans="1:9" ht="13.5" thickBot="1" x14ac:dyDescent="0.25">
      <c r="A26" s="29" t="s">
        <v>3</v>
      </c>
      <c r="B26" s="83">
        <f>$B$15</f>
        <v>3.0880000000000001</v>
      </c>
      <c r="C26" s="4"/>
      <c r="F26" s="15"/>
      <c r="G26" s="60"/>
      <c r="I26" s="15"/>
    </row>
    <row r="27" spans="1:9" ht="13.5" thickBot="1" x14ac:dyDescent="0.25">
      <c r="A27" s="50"/>
      <c r="F27" s="15"/>
      <c r="G27" s="60"/>
    </row>
    <row r="28" spans="1:9" ht="16.5" thickBot="1" x14ac:dyDescent="0.3">
      <c r="A28" s="72" t="s">
        <v>10</v>
      </c>
      <c r="B28" s="71" t="s">
        <v>36</v>
      </c>
      <c r="C28" s="86">
        <f>B9/2/12</f>
        <v>2</v>
      </c>
      <c r="F28" s="15"/>
      <c r="G28" s="60"/>
    </row>
    <row r="29" spans="1:9" x14ac:dyDescent="0.2">
      <c r="A29" s="61"/>
      <c r="B29" s="1"/>
      <c r="F29" s="15"/>
      <c r="G29" s="60"/>
    </row>
    <row r="30" spans="1:9" ht="13.5" thickBot="1" x14ac:dyDescent="0.25">
      <c r="A30" s="50"/>
      <c r="B30" s="15" t="s">
        <v>34</v>
      </c>
      <c r="C30" s="1" t="s">
        <v>11</v>
      </c>
      <c r="D30" s="1" t="s">
        <v>13</v>
      </c>
      <c r="F30" s="26" t="s">
        <v>38</v>
      </c>
      <c r="G30" s="51"/>
    </row>
    <row r="31" spans="1:9" ht="13.5" thickBot="1" x14ac:dyDescent="0.25">
      <c r="A31" s="29" t="s">
        <v>30</v>
      </c>
      <c r="B31" s="82">
        <v>1.9464138</v>
      </c>
      <c r="C31" s="85">
        <f>(($B$9/12/2)^2-(($B$9/12/2)-B31)^2)/(($B$9/12/2)-B31)^2</f>
        <v>1392.0094735778096</v>
      </c>
      <c r="D31" s="33">
        <f>TAN(B15/2)^2</f>
        <v>1392.0073845364393</v>
      </c>
      <c r="F31" s="34">
        <f>B31*12</f>
        <v>23.356965599999999</v>
      </c>
      <c r="G31" s="51"/>
    </row>
    <row r="32" spans="1:9" x14ac:dyDescent="0.2">
      <c r="A32" s="29"/>
      <c r="B32" s="39"/>
      <c r="C32" s="4"/>
      <c r="D32" s="35"/>
      <c r="G32" s="51"/>
    </row>
    <row r="33" spans="1:7" x14ac:dyDescent="0.2">
      <c r="A33" s="62" t="s">
        <v>27</v>
      </c>
      <c r="G33" s="51"/>
    </row>
    <row r="34" spans="1:7" ht="13.5" thickBot="1" x14ac:dyDescent="0.25">
      <c r="A34" s="50"/>
      <c r="G34" s="51"/>
    </row>
    <row r="35" spans="1:7" ht="15" thickBot="1" x14ac:dyDescent="0.25">
      <c r="A35" s="41" t="s">
        <v>29</v>
      </c>
      <c r="G35" s="51"/>
    </row>
    <row r="36" spans="1:7" ht="13.5" thickBot="1" x14ac:dyDescent="0.25">
      <c r="A36" s="50"/>
      <c r="F36" s="26" t="s">
        <v>38</v>
      </c>
      <c r="G36" s="51"/>
    </row>
    <row r="37" spans="1:7" ht="13.5" thickBot="1" x14ac:dyDescent="0.25">
      <c r="A37" s="29" t="s">
        <v>30</v>
      </c>
      <c r="B37" s="40">
        <f>B9/12/2</f>
        <v>2</v>
      </c>
      <c r="F37" s="34">
        <f>B37*12</f>
        <v>24</v>
      </c>
      <c r="G37" s="51"/>
    </row>
    <row r="38" spans="1:7" ht="13.5" thickBot="1" x14ac:dyDescent="0.25">
      <c r="A38" s="50"/>
      <c r="G38" s="51"/>
    </row>
    <row r="39" spans="1:7" ht="16.5" thickBot="1" x14ac:dyDescent="0.3">
      <c r="A39" s="72" t="s">
        <v>33</v>
      </c>
      <c r="B39" s="71" t="s">
        <v>37</v>
      </c>
      <c r="C39" s="86">
        <f>B9/2/12</f>
        <v>2</v>
      </c>
      <c r="G39" s="51"/>
    </row>
    <row r="40" spans="1:7" ht="15.75" x14ac:dyDescent="0.25">
      <c r="A40" s="63"/>
      <c r="B40" s="64"/>
      <c r="C40" s="65"/>
      <c r="G40" s="51"/>
    </row>
    <row r="41" spans="1:7" ht="13.5" thickBot="1" x14ac:dyDescent="0.25">
      <c r="A41" s="50"/>
      <c r="B41" s="15" t="s">
        <v>34</v>
      </c>
      <c r="C41" s="1" t="s">
        <v>11</v>
      </c>
      <c r="D41" s="1" t="s">
        <v>13</v>
      </c>
      <c r="F41" s="26" t="s">
        <v>38</v>
      </c>
      <c r="G41" s="51"/>
    </row>
    <row r="42" spans="1:7" ht="13.5" thickBot="1" x14ac:dyDescent="0.25">
      <c r="A42" s="29" t="s">
        <v>30</v>
      </c>
      <c r="B42" s="82">
        <v>1.9464138</v>
      </c>
      <c r="C42" s="85">
        <f>(($B$9/12/2)^2-(B42-($B$9/12/2))^2)/(($B$9/12/2)-B42)^2</f>
        <v>1392.0094735778096</v>
      </c>
      <c r="D42" s="33">
        <f>TAN((B15-2*PI())/2)^2</f>
        <v>1392.007384536452</v>
      </c>
      <c r="F42" s="34">
        <f>B42*12</f>
        <v>23.356965599999999</v>
      </c>
      <c r="G42" s="51"/>
    </row>
    <row r="43" spans="1:7" ht="13.5" thickBot="1" x14ac:dyDescent="0.25">
      <c r="A43" s="66"/>
      <c r="B43" s="44"/>
      <c r="C43" s="44"/>
      <c r="D43" s="44"/>
      <c r="E43" s="44"/>
      <c r="F43" s="44"/>
      <c r="G43" s="56"/>
    </row>
  </sheetData>
  <phoneticPr fontId="0" type="noConversion"/>
  <pageMargins left="0.75" right="0.25" top="0.75" bottom="0.75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Pipe Capacity</vt:lpstr>
      <vt:lpstr>Flow Depth and Velocity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Calculate Circular Pipe Flow Depth and Flow Velocity</dc:title>
  <dc:creator/>
  <cp:lastModifiedBy>Todd, Jordan R.</cp:lastModifiedBy>
  <cp:lastPrinted>2000-07-06T19:22:55Z</cp:lastPrinted>
  <dcterms:created xsi:type="dcterms:W3CDTF">1999-04-26T18:17:17Z</dcterms:created>
  <dcterms:modified xsi:type="dcterms:W3CDTF">2026-03-18T14:00:54Z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2026-03-18T14:00:54Z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05b6008a-67c0-4e15-83d6-63b42d4a80ba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